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440" windowHeight="1165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отчет!$A$1:$I$157</definedName>
  </definedNames>
  <calcPr calcId="145621"/>
</workbook>
</file>

<file path=xl/calcChain.xml><?xml version="1.0" encoding="utf-8"?>
<calcChain xmlns="http://schemas.openxmlformats.org/spreadsheetml/2006/main">
  <c r="I26" i="2" l="1"/>
  <c r="H74" i="2" l="1"/>
  <c r="H34" i="2" l="1"/>
  <c r="I112" i="2" l="1"/>
  <c r="I60" i="2"/>
  <c r="I58" i="2"/>
  <c r="I55" i="2"/>
  <c r="I56" i="2"/>
  <c r="F22" i="2" l="1"/>
  <c r="I111" i="2" l="1"/>
  <c r="I51" i="2"/>
  <c r="I49" i="2"/>
  <c r="I48" i="2"/>
  <c r="F62" i="2" l="1"/>
  <c r="G57" i="2"/>
  <c r="H57" i="2"/>
  <c r="F57" i="2"/>
  <c r="G52" i="2"/>
  <c r="H52" i="2"/>
  <c r="F52" i="2"/>
  <c r="H42" i="2"/>
  <c r="F42" i="2"/>
  <c r="I47" i="2"/>
  <c r="G42" i="2" l="1"/>
  <c r="I42" i="2" s="1"/>
  <c r="H27" i="2" l="1"/>
  <c r="I114" i="2" l="1"/>
  <c r="I109" i="2" l="1"/>
  <c r="I73" i="2" l="1"/>
  <c r="I72" i="2"/>
  <c r="G62" i="2" l="1"/>
  <c r="F74" i="2"/>
  <c r="F36" i="2"/>
  <c r="G36" i="2"/>
  <c r="H62" i="2" l="1"/>
  <c r="G83" i="2"/>
  <c r="F83" i="2"/>
  <c r="G77" i="2"/>
  <c r="F77" i="2"/>
  <c r="G74" i="2"/>
  <c r="F41" i="2"/>
  <c r="I40" i="2"/>
  <c r="G27" i="2"/>
  <c r="F27" i="2"/>
  <c r="G22" i="2"/>
  <c r="G19" i="2"/>
  <c r="F19" i="2"/>
  <c r="G17" i="2"/>
  <c r="F17" i="2"/>
  <c r="G15" i="2"/>
  <c r="F15" i="2"/>
  <c r="F14" i="2" s="1"/>
  <c r="F33" i="2" l="1"/>
  <c r="G14" i="2"/>
  <c r="G41" i="2"/>
  <c r="G33" i="2" s="1"/>
  <c r="I66" i="2" l="1"/>
  <c r="I64" i="2"/>
  <c r="I69" i="2"/>
  <c r="I71" i="2"/>
  <c r="I75" i="2"/>
  <c r="I61" i="2"/>
  <c r="I59" i="2"/>
  <c r="H79" i="2" l="1"/>
  <c r="I78" i="2"/>
  <c r="G34" i="2"/>
  <c r="A63" i="2" l="1"/>
  <c r="A64" i="2" s="1"/>
  <c r="A66" i="2" s="1"/>
  <c r="A67" i="2" s="1"/>
  <c r="A69" i="2" s="1"/>
  <c r="A70" i="2" s="1"/>
  <c r="A71" i="2" s="1"/>
  <c r="I46" i="2" l="1"/>
  <c r="I43" i="2"/>
  <c r="H15" i="2" l="1"/>
  <c r="H77" i="2" l="1"/>
  <c r="I57" i="2" l="1"/>
  <c r="F34" i="2"/>
  <c r="H41" i="2"/>
  <c r="I70" i="2"/>
  <c r="I68" i="2"/>
  <c r="I65" i="2"/>
  <c r="I63" i="2"/>
  <c r="I54" i="2"/>
  <c r="I53" i="2"/>
  <c r="I74" i="2" l="1"/>
  <c r="I52" i="2"/>
  <c r="I62" i="2"/>
  <c r="F13" i="2" l="1"/>
  <c r="H83" i="2" l="1"/>
  <c r="H36" i="2"/>
  <c r="H22" i="2"/>
  <c r="H19" i="2"/>
  <c r="H17" i="2"/>
  <c r="I17" i="2" l="1"/>
  <c r="H14" i="2"/>
  <c r="H33" i="2"/>
  <c r="H35" i="2" s="1"/>
  <c r="I35" i="2" s="1"/>
  <c r="I34" i="2"/>
  <c r="G13" i="2"/>
  <c r="I41" i="2"/>
  <c r="I83" i="2"/>
  <c r="I19" i="2"/>
  <c r="I22" i="2"/>
  <c r="I36" i="2"/>
  <c r="I15" i="2"/>
  <c r="I27" i="2"/>
  <c r="I77" i="2"/>
  <c r="H13" i="2" l="1"/>
  <c r="I13" i="2" s="1"/>
  <c r="I14" i="2"/>
  <c r="I33" i="2"/>
</calcChain>
</file>

<file path=xl/sharedStrings.xml><?xml version="1.0" encoding="utf-8"?>
<sst xmlns="http://schemas.openxmlformats.org/spreadsheetml/2006/main" count="494" uniqueCount="312">
  <si>
    <t>1.</t>
  </si>
  <si>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</si>
  <si>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</si>
  <si>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</si>
  <si>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</si>
  <si>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</si>
  <si>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</si>
  <si>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</si>
  <si>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</si>
  <si>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Использование результатов мониторинга процентных ставок по кредитам кредитных организаций при:
- обосновании цены муниципальных контрактов при проведении аукционов по привлечению кредитов кредитных организаций;
- работе с кредитными организациями по снижению процентных ставок по действующим кредитам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</si>
  <si>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</si>
  <si>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</si>
  <si>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</si>
  <si>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</si>
  <si>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</si>
  <si>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Реструктуризация муниципального долга</t>
  </si>
  <si>
    <t>Повышение эффективности расходов</t>
  </si>
  <si>
    <t>Установление запрета на увеличение общей численности работников муниципальных учреждений (за исключением случаев увеличения численности работников в результате изменения разграничения полномочий, а также ввода в эксплуатацию объектов, находящихся в муниципальной собственности, или передачи указанных объектов в муниципальную собственность)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</si>
  <si>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</si>
  <si>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Утверждение порядка формирования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</si>
  <si>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</si>
  <si>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Оптимизация режима функционирования дошкольных образовательных организаций</t>
  </si>
  <si>
    <t>1.3.</t>
  </si>
  <si>
    <t>1.4.</t>
  </si>
  <si>
    <t>2.</t>
  </si>
  <si>
    <t>2.1.</t>
  </si>
  <si>
    <t>2.2.</t>
  </si>
  <si>
    <t>2.3.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</si>
  <si>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</si>
  <si>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</si>
  <si>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</si>
  <si>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</si>
  <si>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</si>
  <si>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</si>
  <si>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</si>
  <si>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</si>
  <si>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</si>
  <si>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</si>
  <si>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</si>
  <si>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</si>
  <si>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</si>
  <si>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</si>
  <si>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</si>
  <si>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</si>
  <si>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Организация межведомственного взаимодействия по выявлению объектов, оказывающих негативное воздействие на окружающую среду и не стоящих на учете, а также по выявлению юридических лиц и индивидуальных предпринимателей, не зарегистрированных в качестве плательщиков платы за негативное воздействие на окружающую среду</t>
  </si>
  <si>
    <t>Переход на определение налоговой базы по налогу на имущество физических лиц исходя из кадастровой стоимости объектов налогообложения</t>
  </si>
  <si>
    <t>Повышение собираемости налоговых и неналоговых доходов</t>
  </si>
  <si>
    <t>5.</t>
  </si>
  <si>
    <t>Повышение эффективности администрирования налога на доходы физических лиц. Легализация неформальной занятости</t>
  </si>
  <si>
    <t>Расширение налоговой базы местных бюджетов за счет налогов по специальным налоговым режимам</t>
  </si>
  <si>
    <t>Пересмотр размера корректирующего коэффициента базовой доходности К2, применяемого при расчете единого налога на вмененный доход для отдельных видов деятельности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</si>
  <si>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</si>
  <si>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</si>
  <si>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Проведение работы по выявлению неиспользуемого имущества в целях привлечения его в хозяйственный оборот (продажа, сдача в аренду)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</si>
  <si>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</si>
  <si>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</si>
  <si>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</si>
  <si>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</si>
  <si>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</si>
  <si>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</si>
  <si>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4.6.</t>
  </si>
  <si>
    <t>Увеличение доходов бюджета за счет имущественных налогов</t>
  </si>
  <si>
    <t>Проведение оценки эффективности налоговых льгот (пониженных ставок) по налогу на имущество физических лиц и земельному налогу и отмена неэффективных льгот</t>
  </si>
  <si>
    <t>Проведение работы по развитию предпринимательства (в том числе в сферах туризма, сельского хозяйства) за счет предоставляемых мер поддержки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</si>
  <si>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</si>
  <si>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</si>
  <si>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</si>
  <si>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Утверждено</t>
  </si>
  <si>
    <t>в т.ч.:</t>
  </si>
  <si>
    <t>%</t>
  </si>
  <si>
    <t>Бюджетный эффект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</si>
  <si>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</si>
  <si>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</si>
  <si>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</si>
  <si>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</si>
  <si>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</si>
  <si>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</si>
  <si>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</si>
  <si>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</si>
  <si>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</si>
  <si>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</si>
  <si>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</si>
  <si>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</si>
  <si>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</si>
  <si>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в т.ч. за счет средств субвенций</t>
  </si>
  <si>
    <t>Отчет о реализации мероприятий по оздоровлению муниципальных финансов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</si>
  <si>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</si>
  <si>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</si>
  <si>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>да</t>
  </si>
  <si>
    <t>Установление ставок арендной платы за использование муниципального имущества не ниже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</si>
  <si>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Обеспечение роста поступлений от реализации имущества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</si>
  <si>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</si>
  <si>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 (проведение заседаний не реже 1 раза в месяц)</t>
  </si>
  <si>
    <t>Создание новых рабочих мест за счет присвоения статуса  территории опережающего социально-экономического развития «Кондопога»</t>
  </si>
  <si>
    <t xml:space="preserve">Объединение Курортного и Петровского сельских поселений 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</si>
  <si>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</si>
  <si>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</si>
  <si>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изменение типа существующего бюджетного учреждения в целях создания казенного учреждения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</si>
  <si>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</si>
  <si>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 xml:space="preserve">оптимизация и эффективность охранного процесса дошкольных образовательных учреждений, а также применение систем видеонаблюдения </t>
  </si>
  <si>
    <t xml:space="preserve">оптимизация и эффективность охранного процесса общеобразовательных учреждений, а также применение систем видеонаблюдения </t>
  </si>
  <si>
    <t>работников административно-управленческого персонала в общеобразовательных учреждениях, за исключением учреждений, расположенных в сельской местности</t>
  </si>
  <si>
    <t>Оптимизация численности работников педагогического персонала, обслуживающего и вспомогательного персонала, непрофильных специалистов учреждений: 
- организация работы по нормированию труда в учреждениях;
- передача несвойственных функций учреждений на аутсорсинг;
- установка охранно-пожарной сигнализации;                                                                                                             -сокращение неэффективных расходов, в том числе:</t>
  </si>
  <si>
    <t>организация работы по нормированию труда  в дошкольных образовательных учреждениях</t>
  </si>
  <si>
    <t xml:space="preserve">сокращение неэффективных расходов на содержание педагогического персонала в дошкольных образовательных учреждениях 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</si>
  <si>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учреждений),  в том числе:
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</si>
  <si>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и социальных работников      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</si>
  <si>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</si>
  <si>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Установление ограничений на использование экономии, образующейся в связи с наличием вакансий в учреждениях, в том числе:</t>
  </si>
  <si>
    <t xml:space="preserve">оптимизация расходов на оплату труда работников учреждений за счет сокращения вакантных ставок 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</si>
  <si>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</si>
  <si>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</si>
  <si>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</si>
  <si>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</si>
  <si>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</si>
  <si>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</si>
  <si>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</si>
  <si>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2.1.3.</t>
  </si>
  <si>
    <t>2.2.1.</t>
  </si>
  <si>
    <t>2.2.2.</t>
  </si>
  <si>
    <t>2.4.1.</t>
  </si>
  <si>
    <t>2.4.2.</t>
  </si>
  <si>
    <t>2.4.3.</t>
  </si>
  <si>
    <t>2.5.1.</t>
  </si>
  <si>
    <t>2.5.2.</t>
  </si>
  <si>
    <t>2.5.3.</t>
  </si>
  <si>
    <t>Совершенствование системы закупок на обеспечение функций органов местного самоуправления, муниципальных учреждений</t>
  </si>
  <si>
    <t xml:space="preserve">Принятие мер технического характера по снижению объемов потребления коммунальных ресурсов учреждениями 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</si>
  <si>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</si>
  <si>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</si>
  <si>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Привелечение средств вышестоящих бюджетов (развитие материально-технической базы)</t>
  </si>
  <si>
    <t>да/нет</t>
  </si>
  <si>
    <t>шт</t>
  </si>
  <si>
    <t>количество зарегистрированных предпринимателей за счет предоставляемых мер поддержки</t>
  </si>
  <si>
    <t>человек</t>
  </si>
  <si>
    <t>электроэнергия (тыс.кВтч)                                теплоэнергия  (Гкал)             холодн. водоснабж. (куб.м)                гор. водоснабж.  (куб.м)</t>
  </si>
  <si>
    <t>Кондопожского муниципального района</t>
  </si>
  <si>
    <t>Мониторинг соблюдение  лимитов потребления коммунальных ресурсов учреждениями</t>
  </si>
  <si>
    <t>Наименование</t>
  </si>
  <si>
    <t>х</t>
  </si>
  <si>
    <t>Непревышение установленных целевых значений показателей средней заработной платы</t>
  </si>
  <si>
    <t>Соблюдение целевых показателей</t>
  </si>
  <si>
    <t>Проведение мероприятий</t>
  </si>
  <si>
    <t>Соблюдение норм расхода горюче-смазочных материалов для муниципальных учреждений</t>
  </si>
  <si>
    <t>Мониторинг соблюдения установленных лимитов потребления электрической и тепловой энергии, водоснабжения, водоотведения по  муниципальным учреждениям</t>
  </si>
  <si>
    <t xml:space="preserve">Соблюдение Положения о формировании муниципального задания на оказание муниципальных услуг муниципальными учреждениями Кондопожского муниципального района и финансовом обеспечении выполнения этого задания </t>
  </si>
  <si>
    <t xml:space="preserve">Сохранение действующего режима функционирования (10,5 час) </t>
  </si>
  <si>
    <t xml:space="preserve"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
</t>
  </si>
  <si>
    <t>7.</t>
  </si>
  <si>
    <t xml:space="preserve">2.3.1. </t>
  </si>
  <si>
    <t xml:space="preserve">2.3.2. </t>
  </si>
  <si>
    <t xml:space="preserve">2.3.4. </t>
  </si>
  <si>
    <t xml:space="preserve">2.4. </t>
  </si>
  <si>
    <t>2.4.4.</t>
  </si>
  <si>
    <t>2.4.5.</t>
  </si>
  <si>
    <t>2.4.6.</t>
  </si>
  <si>
    <t>2.4.7.</t>
  </si>
  <si>
    <t>2.8.</t>
  </si>
  <si>
    <t>2.8.1.</t>
  </si>
  <si>
    <t>2.13.</t>
  </si>
  <si>
    <t xml:space="preserve">тыс. рублей </t>
  </si>
  <si>
    <t>Снижение 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</si>
  <si>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Увеличение неналоговых доходов за счет мобилизации административных штрафов, установление ежегодного норматива по увеличению результатов от деятельности административных комиссий.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</si>
  <si>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</si>
  <si>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ТОС)</t>
  </si>
  <si>
    <t>Передача полномочий администрации Кондопожского городского поселения Администрации Кондопожского муниципального района (с 01.09.2018 года)</t>
  </si>
  <si>
    <t>Оптимизация объемов финансового обеспечения деятельности органов местного самоуправления:
- выведение непрофильных специалистов из числа муниципальных служащих;
- приведение численности работников органов местного самоуправления и расходов на их содержание в соответствие с нормативными;
- оптимизация расходов на содержание органов местного самоуправления (материальное обеспечение, транспортное обслуживание органов местного самоуправления в связи с проведением закупок конкурентными способами)</t>
  </si>
  <si>
    <t>Сокращение объема бюджетных расходов, привлечение платных услуг бюджетного учреждения Сунская ОШ с 01.01.2018 года, с 01.01.2019 - МАУ "Центр культуры и досуга Кондопожского городского поселения" и МУК "Кондопожский музей"</t>
  </si>
  <si>
    <t xml:space="preserve">изменение вида существующего образовательного учреждения на учреждение физической культуры и спорта </t>
  </si>
  <si>
    <t>2.1.4.</t>
  </si>
  <si>
    <t>Установление нормативов на административно-управленческий персонал, в том числе:</t>
  </si>
  <si>
    <t>сокращение штатных единиц  (с 01.01.2020 г.): заместителя директора (6 ед.)</t>
  </si>
  <si>
    <t>сокращение штатных единиц  (с 01.09.2018 г.): заместителя директора (0,65 шт. ед.)</t>
  </si>
  <si>
    <t>2.3.3.</t>
  </si>
  <si>
    <t xml:space="preserve">  работников административно-управленческого персонала в учреждениях дополнительного образования</t>
  </si>
  <si>
    <t>сокращение штатных единиц  в МУ ДО "ДТДиЮ" ( с 01.06.2018 г.): заведующий отделом (2 ед.), с 01.09.2018- 1 шт ед.</t>
  </si>
  <si>
    <t>сокращение штатных единиц в  МДОУ № 20 "Колосок" ( с 01.02.2018 г.): старший методист (1,25 ед.)</t>
  </si>
  <si>
    <t>сокращение неэффективных расходов  на содержание обслуживающего и вспомогательного персонала в учреждениях дополнительного образования</t>
  </si>
  <si>
    <t>сокращение штатных единиц в  МУ ДО "ДТДиЮ" (с 01.06.2018 г.): сторож (2,5 ед.), уборщик служ.пом (3 ед), гардеробщик (4,5 ед), специалист по кадрам (0,5 ед.), секретарь-стенограф. (0,5 ед.), инженер-энергетик (0,25 ед.)</t>
  </si>
  <si>
    <t>сокращение штатных единиц в МУ ДО "ДЮСШ №2" (с 01.06.2018 г.): секретарь руководителя (0,5 ед.), лаборант (0,5 ед.), гардеробщик (1 ед.), уборщик служ.помещ (3,5 ед.), сторож (0,5 ед.), рабочий по комплексн. обслуж и ремонту зданий (1 ед..), сторож (0,5 ед.)</t>
  </si>
  <si>
    <t>сокращение штатных единиц в МДОУ № 20 "Колосок" в корпусах № 3,9: старший методист  (0,5 ед.), муз. руководитель (0,5 ед.), мл. воспитатель (0,12 ед.)</t>
  </si>
  <si>
    <t xml:space="preserve">сокращение неэффективных расходов   в общеобразовательных учреждениях, расположенных в сельской местности </t>
  </si>
  <si>
    <t>сокращение штатных единиц в МОУ Кончезерская СОШ: инструктор по физической культуре  (0,5  штед.), МОУ ГСОШ воспитатель (0,5 шт. ед.)</t>
  </si>
  <si>
    <t>сокращение штатных единиц: старший методист (1 ед.)</t>
  </si>
  <si>
    <t>Привлечение сторонней организации (клининговой компании) к оказанию услуг по уборке помещений и прилегающей территории муниципальных учреждений и охране территории Кондопожского муниципального района - аутсорсинг</t>
  </si>
  <si>
    <t>сокращение неэффективных расходов на содержание педагогического персонала в  учреждениях дополнительного образования</t>
  </si>
  <si>
    <t>сокращение штатных единиц : педагог дополнительного образования (с 01.09.2018)  (4,07  штед.)</t>
  </si>
  <si>
    <t>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утверждение порядка, предусматривающего направление экономии, сложившейся по итогам закупок, на финансовое обеспечение первоочередных расходных обязательств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</si>
  <si>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</si>
  <si>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</t>
  </si>
  <si>
    <t>4.5.</t>
  </si>
  <si>
    <t>5.6.</t>
  </si>
  <si>
    <t>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</si>
  <si>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5.4.</t>
  </si>
  <si>
    <t>рабочее место</t>
  </si>
  <si>
    <t>-</t>
  </si>
  <si>
    <t>1.5.</t>
  </si>
  <si>
    <t>2.9.</t>
  </si>
  <si>
    <t>2.10.</t>
  </si>
  <si>
    <t>2.10.1.</t>
  </si>
  <si>
    <t>2.10.2.</t>
  </si>
  <si>
    <t>2.10.3.</t>
  </si>
  <si>
    <t>2.11.</t>
  </si>
  <si>
    <t xml:space="preserve">Погашение задолженности налогоплательщиками (НДФЛ).     </t>
  </si>
  <si>
    <t>Пересмотр коэффициента планируется в 2019-2024 гг.</t>
  </si>
  <si>
    <t>Размер ставок арендной платы за использование муниципального имущества не изменялся</t>
  </si>
  <si>
    <t>Бюджетный эффект получен в 2018 году в полном объеме.</t>
  </si>
  <si>
    <t>Бюджетный эффект достигнут в 2018 году в полном объеме</t>
  </si>
  <si>
    <t>Бюджетный эффект будет достигнут в 2019-2024 гг</t>
  </si>
  <si>
    <t>Бюджетный эффект достигнут в 2019 году в полном объеме</t>
  </si>
  <si>
    <t>Привлечение коммерческого кредита на срок 24 мес. (снижение процентной ставки с 9,67% до 9,17% годовых). Бюджетный эффект  достигнут в 2018 году в полном объеме.</t>
  </si>
  <si>
    <t>Реструктуризация бюджетного кредита (7997,208 тыс. руб.) Бюджетный эффект достигнут в 2018 году в полном объеме.</t>
  </si>
  <si>
    <t xml:space="preserve">Проведение 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проведение индивидуальной работы с руководителями организаций по увеличению уровня заработной платы наемных работников   </t>
  </si>
  <si>
    <t>Проведение работы по выявлению неиспользуемого имущества</t>
  </si>
  <si>
    <t>Проводится ежемесячный 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</si>
  <si>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Вопрос об увеличении поступлений в бюджет за счет привлечения новых источников рассматривается</t>
  </si>
  <si>
    <t>Полномочия переданы 27 сентября 2018 года</t>
  </si>
  <si>
    <t>Подготовка предложений по формированию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</t>
  </si>
  <si>
    <t>Полномочия переданы в 2018 году</t>
  </si>
  <si>
    <t>Наличие соответствующей нормы Решения Совета Кондопожского муниципального района</t>
  </si>
  <si>
    <t>Соблюдение целей, условий, критериев отбора и порядка предоставления субсидий</t>
  </si>
  <si>
    <t>Проверка обоснований определения сметной стоимости</t>
  </si>
  <si>
    <t>Соблюдение порядка компенсации работникам расходов на оплату стоимости проезда к месту использования отдыха и обратно, утвержденного Решением Совета Кондопожского муниципального района от 31 мая 2017 года № 2</t>
  </si>
  <si>
    <t>Минимизация остатков за счет заемных средств</t>
  </si>
  <si>
    <t>Привлечение краткосрочных бюджетных кредитов на пополнение остатков средств на счетах местных бюджетов</t>
  </si>
  <si>
    <t>_______________________________</t>
  </si>
  <si>
    <t>Администрации Кондопожского муниципального района</t>
  </si>
  <si>
    <t>тел.8-964-318-9128</t>
  </si>
  <si>
    <t xml:space="preserve"> Глава Администрации </t>
  </si>
  <si>
    <t>В.М. Садовников</t>
  </si>
  <si>
    <t>Начальник финансового управления</t>
  </si>
  <si>
    <t>Е.А. Медведева</t>
  </si>
  <si>
    <t>Исполнитель:  Маслякова А.С., Варавва И.Ю., Кирикова О.В., Барсукова Е.А., Лозовик Е.В.</t>
  </si>
  <si>
    <t>В 2018 году проведена работа по установлению категории на 112 земельных участках, в 2019 году проведена работа по установлению категории на 35 земельных участках,эффект будет достигнут в 2019-2024 гг.</t>
  </si>
  <si>
    <t>ВСЕГО             (2018-2024 гг)</t>
  </si>
  <si>
    <t>Организация межведомственного взаимодействия с  органами исполнительной власти, отраслевыми министерствами и ведомствами, ГУ-Отделение Пенсионного фонда, налоговыми и правоохранительными органами, Управлением труда и занятости Республики Карелия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</t>
  </si>
  <si>
    <t>Увеличение поступления доходов от платы за наем жилых помещений</t>
  </si>
  <si>
    <t>Эффект будет достигнут в 2020-2024 гг</t>
  </si>
  <si>
    <t>Обеспечение темпа роста налоговых и неналоговых доходовконсалидированного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</t>
  </si>
  <si>
    <t xml:space="preserve"> разделение численности по  учреждению культуры на казенные учреждения: культуры и физкультуры,  в связи с созданием нового казенного учреждения  МУ "Физкультурно-оздоровительный комплекс"</t>
  </si>
  <si>
    <t xml:space="preserve">Уменьшение численности  работников культуры МУ "Центр культуры и досуга Кондопожского городского поселения" с 01.07.2019 г, которым производится повышение заработной платы в целях достижения установленного целевого значения средней заработной платы "указных" категорий </t>
  </si>
  <si>
    <t>Сокращение штатной числености в связи с изъятием из оперативного управления МОУ Гирвасская СОШ им. Героя Советского Союза А.Н. Афанасьева здания детского сада</t>
  </si>
  <si>
    <t>сокращение штатных единиц основного, учебно-вспомогательного и обслуживающего персонала с 01.09.2019</t>
  </si>
  <si>
    <t>Сокращение обслуживающего персонала (сторож- 3 шт ед.) с 16.09.2019</t>
  </si>
  <si>
    <t>2.1.5.</t>
  </si>
  <si>
    <t>2.1.6.</t>
  </si>
  <si>
    <t>Реорганизация образовательных учреждений путем присоединения МОУ Березовская НОШ к МОУ средняя общеобразовательная школа  № 6 г. Кондопоги РК</t>
  </si>
  <si>
    <t>Реорганизация образовательных учреждений путем присоединения МОУ Кедрозерская ОШ к МОУ СОШ № 7</t>
  </si>
  <si>
    <t>Оптимизация штатной численности с 01.08.2019 (+0,5 шт.ед зам. директора, -1,99 шт.ед. по должности "учитель", +0,5 шт. ед. по должности "учитель-логопед", -0,25 шт. ед. по должности "младший воспитатель"), с 27.08.2019 ( -1 шт. ед по должности "директор")</t>
  </si>
  <si>
    <t>Оптимизация штатной численности с 01.08.2019 (+1 шт.ед зам. директора, -1,55 шт.ед. по должности "учитель", -1,5 шт. ед по должности "сторож"), с 26.08.2019 ( -1 шт. ед по должности "директор")</t>
  </si>
  <si>
    <t>2.1.7.</t>
  </si>
  <si>
    <t>Реорганизация образовательных учреждений путем присоединения МОУ Сунская ОШ к городской школе</t>
  </si>
  <si>
    <t>Оптимизация штатной численности</t>
  </si>
  <si>
    <t>2.1.8.</t>
  </si>
  <si>
    <t>Оптимизация штатной численности по МДОУ № 20 "Колосок"</t>
  </si>
  <si>
    <t>Оптимизация штатной численности с 01.09.2019 ( -7,5 шт. ед. по должности "старший методист", +7,5 шт. ед. по должности " методист", +0,4шт. ед. по должности "педагог-психолог", -1,25 шт. ед. по должности "инструктор по физической культуре", -0,25 шт.ед. по должности " музыкальный руководитель", -148,75 шт. ед. по должности "младший воспитатель", +149,75 шт. ед. по должности " помощник воспитателя", +0,5 шт. ед. по должности " специалист по кадрам", +0,75 шт. ед. по должности "заведующий хозяйством", -0,5 шт. ед по должности " повар", +0,25 шт. ед. по должности "кастелянша", -0,5 шт. ед. по должности "кладовщик", -1,5 шт. ед. по должности " кухонный рабочий"</t>
  </si>
  <si>
    <t>сокращение штатных единиц в здании МОУ СОШ № 1: сторож (3 ед.) с 01.2018</t>
  </si>
  <si>
    <t>сокращение штатных единиц в здании МОУ СОШ № 2,6,7: сторож (6 ед.) с 01.10.2019</t>
  </si>
  <si>
    <t>2.2.3.</t>
  </si>
  <si>
    <t>сокращение штатных единиц в здании МОУ СОШ № 3: сторож (2 ед.) с 01.12.2019</t>
  </si>
  <si>
    <t>работников административно-управленческого персонала в общеобразовательных учреждениях, расположенных в сельской местности</t>
  </si>
  <si>
    <t xml:space="preserve"> работников административно-управленческого персонала в учреждениях дополнительного образования</t>
  </si>
  <si>
    <t xml:space="preserve"> сокращение штатных единиц  в МУ ДО "ДТДиЮ" ( с 01.06.2018 г.): заведующий отделом (2 ед.), с 01.09.2018- 1 шт ед.</t>
  </si>
  <si>
    <t>сокращение: административно-уравленческий персонал, основной персонал, обслуживающий и учебно-вспомогательный персонал</t>
  </si>
  <si>
    <t>сокращение неэффективных расходов на содержание педагогического персонала( дошкольное образование)в образовательных учреждениях , расположенных в сельской местности</t>
  </si>
  <si>
    <t>сокращение штатных единиц с 01.02.2020 г.: дворник (9,75 ед.), уборщик служ. помещ. (56,35 ед.)</t>
  </si>
  <si>
    <t>3.7.</t>
  </si>
  <si>
    <t>Эффективное использование государственного и муниципального имущества (изъятие из оперативного управления МОУ Гирвасская СОШ им. Героя Советского Союза А.Н. Афанасьева здания детского сада)</t>
  </si>
  <si>
    <t>Изъятие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</si>
  <si>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Проведение оценки эффективности налоговых льгот (пониженных ставок) по единому налогу на вмененный доход и устранение неэффективных налоговых льгот</t>
  </si>
  <si>
    <t xml:space="preserve">Проведение оценки эффективности налоговых льгот по единому налогу на вмененный доход </t>
  </si>
  <si>
    <t>Вовлечение в налоговый оборот земельных участков</t>
  </si>
  <si>
    <t>количество вовлеченных в налоговый оборот земельных участков</t>
  </si>
  <si>
    <t>Проведение оценки эффективности налоговых льгот</t>
  </si>
  <si>
    <t>Повышение эффективности претензионно-исковой работы по взысканию задолженности по арендной плате за земельные участки и имущество, находящееся в муниципальной собственности</t>
  </si>
  <si>
    <t>Количество предъявленных претензий, исков</t>
  </si>
  <si>
    <t>Увеличение доходной части бюджета Кондопожского муниципального района</t>
  </si>
  <si>
    <t>5.7.</t>
  </si>
  <si>
    <t>8.</t>
  </si>
  <si>
    <t>Установление нормативов на административно-управленческий персонал</t>
  </si>
  <si>
    <t>Взаимодействие структурных подразделений Администрации Кондопожского муниципального района</t>
  </si>
  <si>
    <t>в дошкольных образовательных учреждениях в соответствии с целевыми показателями повышения эффективности оказания услуг, установленных "дорожными картами" , действовавшими до 01.01.2019 года (рост значений показателя количества получателей услуг, приходящихся на численность работников основного персонала учреждений)</t>
  </si>
  <si>
    <t xml:space="preserve">в общеобразовательных учреждениях в соответствии с целевыми показателями повышения эффективности оказания услуг, установленных "дорожными картами", действовавшими до 01.01.2019 года (рост значений показателя количества получателей услуг, приходящихся на численность работников основного персонала учреждений)
</t>
  </si>
  <si>
    <t xml:space="preserve">в учреждениях дополнительного образования детей в соответствии с целевыми показателями повышения эффективности оказания услуг, установленных "дорожными картами", действовавшими до 01.01.2019 года (рост значений показателя количества получателей услуг, приходящихся на численность работников основного персонала учреждений)
</t>
  </si>
  <si>
    <t>Мониторинг соблюдения нормативных затрат, утвержденных Постановлением Администрации Кондопожского муниципального района от  05 марта 2018 г.  №  150 "Об утверждении 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района"</t>
  </si>
  <si>
    <t>2.12.</t>
  </si>
  <si>
    <t>2523,8                                  16291,33                  49378,60                        19130,5</t>
  </si>
  <si>
    <t>Расширение рынка платых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</t>
  </si>
  <si>
    <t>Привлечение дополнительных средств</t>
  </si>
  <si>
    <t>Мероприятия по сокращению (предупреждению образования) просроченной дебиторской и просроченной кредиторской задолженности консалидированного бюджета Кондопожского муниципального района</t>
  </si>
  <si>
    <t>Анализ состояния просроченной дебиторской и просроченной задолженности</t>
  </si>
  <si>
    <t>инвентаризация дебиторской и кредиторской задолженности</t>
  </si>
  <si>
    <t>Мероприятия, направленные на сокращение просроченной дебиторской и просроченной кредиторской задолженности бюджета Кондопожского муниципального района</t>
  </si>
  <si>
    <t>Реализация плана погашения дебиторской задолженности</t>
  </si>
  <si>
    <t>принятие мер, обеспечивающих снижение просроченной кредиторской задолженности ( план погашения просроченной кредиторской задолженности)</t>
  </si>
  <si>
    <t>не менее чем на 10</t>
  </si>
  <si>
    <t xml:space="preserve">Проведение комиссий              </t>
  </si>
  <si>
    <t>Кондопожского муниципального района (консолидированный)</t>
  </si>
  <si>
    <t>Обеспечение темпа роста налоговых и неналоговых доходов консолидированного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 (по условиям соглашения по дотации увеличение на 0,9%)</t>
  </si>
  <si>
    <t>В январе 2020 года  работы по дополнению и (или) уточнению сведений об объектах недвижимого имущества не проводились</t>
  </si>
  <si>
    <t>Оценка налоговых льгот  по налогу на имущество физических лиц и земельному налогу проводится до 30.09.2020 г.</t>
  </si>
  <si>
    <t>2020 год</t>
  </si>
  <si>
    <t>Проведение проверок</t>
  </si>
  <si>
    <t>Проведение торгов</t>
  </si>
  <si>
    <t>В  2020 году планируется предоставление мер поддержки  2 предпринимателей</t>
  </si>
  <si>
    <t>За 2018 год  проведена работа по реализации имущества, бюджетный эффект составил  1 066,7 тыс. руб.за  2019 год было реализовано имущество на сумму 13 175,44 тыс. руб.</t>
  </si>
  <si>
    <t>Исполнено на отчетную дату (01.03.2020)</t>
  </si>
  <si>
    <t>по состоянию на 01 марта 2020 года</t>
  </si>
  <si>
    <t>На 01.03.2019 г -0,00 тыс. руб., на 01.03.2020 г. - 0,00тыс. руб.</t>
  </si>
  <si>
    <t xml:space="preserve">На 01.03.2019 г - 95,62 тыс. руб., на 01.03.2020 г. -283,11 тыс. руб. </t>
  </si>
  <si>
    <t>На 01.03.2019 г - 77 853,35 тыс. руб., на 01.03.2020 г. -  77 158,34 тыс. руб., за счет снижения поступлений по сравнению с прошлым годом, в т.ч.  НДФЛ</t>
  </si>
  <si>
    <t>В январе- феврале 2020 года предъявлено 6 претензий на сумму 890 341,56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</si>
</sst>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0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Calibri"/>
      <family val="2"/>
      <scheme val="minor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196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9" fillId="0" borderId="1" xfId="3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center" wrapText="1"/>
    </xf>
    <xf numFmtId="9" fontId="6" fillId="4" borderId="12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9" fontId="4" fillId="2" borderId="12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wrapText="1"/>
    </xf>
    <xf numFmtId="0" fontId="7" fillId="3" borderId="16" xfId="0" applyFont="1" applyFill="1" applyBorder="1" applyAlignment="1">
      <alignment wrapText="1"/>
    </xf>
    <xf numFmtId="9" fontId="3" fillId="2" borderId="12" xfId="0" applyNumberFormat="1" applyFont="1" applyFill="1" applyBorder="1" applyAlignment="1">
      <alignment horizontal="center" vertical="center" wrapText="1"/>
    </xf>
    <xf numFmtId="9" fontId="3" fillId="3" borderId="12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9" fontId="3" fillId="5" borderId="1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9" fillId="2" borderId="1" xfId="3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5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9" fillId="0" borderId="0" xfId="0" applyFont="1"/>
    <xf numFmtId="0" fontId="9" fillId="0" borderId="0" xfId="0" applyFont="1" applyProtection="1">
      <protection locked="0"/>
    </xf>
    <xf numFmtId="0" fontId="9" fillId="2" borderId="0" xfId="0" applyFont="1" applyFill="1"/>
    <xf numFmtId="164" fontId="6" fillId="4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7" borderId="0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9" fillId="0" borderId="1" xfId="3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166" fontId="4" fillId="6" borderId="3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5" borderId="5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27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right" wrapText="1"/>
    </xf>
    <xf numFmtId="0" fontId="6" fillId="4" borderId="27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7"/>
  <sheetViews>
    <sheetView tabSelected="1" view="pageBreakPreview" topLeftCell="A10" zoomScale="60" workbookViewId="0">
      <selection activeCell="H107" sqref="H107"/>
    </sheetView>
  </sheetViews>
  <sheetFormatPr defaultColWidth="9.140625" defaultRowHeight="18.75" x14ac:dyDescent="0.25"/>
  <cols>
    <col min="1" max="1" width="9.140625" style="2"/>
    <col min="2" max="2" width="12.28515625" style="2" customWidth="1"/>
    <col min="3" max="3" width="100.28515625" style="1" customWidth="1"/>
    <col min="4" max="4" width="41.85546875" style="1" hidden="1" customWidth="1"/>
    <col min="5" max="5" width="76.7109375" style="1" customWidth="1"/>
    <col min="6" max="6" width="19.7109375" style="1" customWidth="1"/>
    <col min="7" max="7" width="15.28515625" style="2" customWidth="1"/>
    <col min="8" max="9" width="16.5703125" style="2" customWidth="1"/>
    <col min="10" max="10" width="9.140625" style="2" customWidth="1"/>
    <col min="11" max="11" width="13" style="2" bestFit="1" customWidth="1"/>
    <col min="12" max="12" width="15.85546875" style="2" customWidth="1"/>
    <col min="13" max="13" width="20.140625" style="2" customWidth="1"/>
    <col min="14" max="14" width="14" style="2" customWidth="1"/>
    <col min="15" max="15" width="7.42578125" style="2" customWidth="1"/>
    <col min="16" max="16" width="9.140625" style="2"/>
    <col min="17" max="17" width="15.85546875" style="2" customWidth="1"/>
    <col min="18" max="16384" width="9.140625" style="2"/>
  </cols>
  <sheetData>
    <row r="1" spans="1:15" ht="20.25" customHeight="1" x14ac:dyDescent="0.25">
      <c r="A1" s="190" t="s">
        <v>85</v>
      </c>
      <c r="B1" s="190"/>
      <c r="C1" s="190"/>
      <c r="D1" s="190"/>
      <c r="E1" s="190"/>
      <c r="F1" s="190"/>
      <c r="G1" s="190"/>
      <c r="H1" s="190"/>
      <c r="I1" s="190"/>
    </row>
    <row r="2" spans="1:15" ht="20.25" customHeight="1" x14ac:dyDescent="0.25">
      <c r="A2" s="190" t="s">
        <v>297</v>
      </c>
      <c r="B2" s="190"/>
      <c r="C2" s="190"/>
      <c r="D2" s="190"/>
      <c r="E2" s="190"/>
      <c r="F2" s="190"/>
      <c r="G2" s="190"/>
      <c r="H2" s="190"/>
      <c r="I2" s="190"/>
    </row>
    <row r="3" spans="1:15" ht="20.25" customHeight="1" x14ac:dyDescent="0.25">
      <c r="A3" s="190" t="s">
        <v>307</v>
      </c>
      <c r="B3" s="190"/>
      <c r="C3" s="190"/>
      <c r="D3" s="190"/>
      <c r="E3" s="190"/>
      <c r="F3" s="190"/>
      <c r="G3" s="190"/>
      <c r="H3" s="190"/>
      <c r="I3" s="190"/>
    </row>
    <row r="4" spans="1:15" ht="20.25" customHeight="1" x14ac:dyDescent="0.25">
      <c r="A4" s="189" t="s">
        <v>65</v>
      </c>
      <c r="B4" s="189"/>
      <c r="C4" s="189"/>
      <c r="D4" s="189"/>
      <c r="E4" s="189"/>
      <c r="F4" s="189"/>
      <c r="G4" s="189"/>
      <c r="H4" s="189"/>
      <c r="I4" s="189"/>
    </row>
    <row r="5" spans="1:15" ht="20.25" customHeight="1" x14ac:dyDescent="0.25">
      <c r="A5" s="189" t="s">
        <v>76</v>
      </c>
      <c r="B5" s="189"/>
      <c r="C5" s="189"/>
      <c r="D5" s="189"/>
      <c r="E5" s="189"/>
      <c r="F5" s="189"/>
      <c r="G5" s="189"/>
      <c r="H5" s="189"/>
      <c r="I5" s="189"/>
    </row>
    <row r="6" spans="1:15" ht="20.25" customHeight="1" x14ac:dyDescent="0.25">
      <c r="A6" s="189" t="s">
        <v>66</v>
      </c>
      <c r="B6" s="189"/>
      <c r="C6" s="189"/>
      <c r="D6" s="189"/>
      <c r="E6" s="189"/>
      <c r="F6" s="189"/>
      <c r="G6" s="189"/>
      <c r="H6" s="189"/>
      <c r="I6" s="189"/>
    </row>
    <row r="7" spans="1:15" ht="21" thickBot="1" x14ac:dyDescent="0.3">
      <c r="B7" s="188"/>
      <c r="C7" s="188"/>
      <c r="D7" s="188"/>
      <c r="E7" s="188"/>
      <c r="F7" s="188"/>
      <c r="G7" s="188"/>
      <c r="H7" s="188"/>
      <c r="I7" s="188"/>
      <c r="J7" s="4"/>
      <c r="K7" s="4"/>
      <c r="L7" s="4"/>
      <c r="M7" s="4"/>
      <c r="N7" s="4"/>
      <c r="O7" s="4"/>
    </row>
    <row r="8" spans="1:15" s="4" customFormat="1" x14ac:dyDescent="0.25">
      <c r="A8" s="174" t="s">
        <v>1</v>
      </c>
      <c r="B8" s="177" t="s">
        <v>73</v>
      </c>
      <c r="C8" s="180" t="s">
        <v>2</v>
      </c>
      <c r="D8" s="180"/>
      <c r="E8" s="177" t="s">
        <v>71</v>
      </c>
      <c r="F8" s="180" t="s">
        <v>70</v>
      </c>
      <c r="G8" s="180"/>
      <c r="H8" s="180"/>
      <c r="I8" s="182"/>
    </row>
    <row r="9" spans="1:15" s="4" customFormat="1" ht="39" customHeight="1" x14ac:dyDescent="0.25">
      <c r="A9" s="175"/>
      <c r="B9" s="178"/>
      <c r="C9" s="181"/>
      <c r="D9" s="181"/>
      <c r="E9" s="178"/>
      <c r="F9" s="191" t="s">
        <v>67</v>
      </c>
      <c r="G9" s="192"/>
      <c r="H9" s="181" t="s">
        <v>306</v>
      </c>
      <c r="I9" s="193"/>
    </row>
    <row r="10" spans="1:15" s="4" customFormat="1" ht="21.75" customHeight="1" x14ac:dyDescent="0.25">
      <c r="A10" s="175"/>
      <c r="B10" s="178"/>
      <c r="C10" s="136" t="s">
        <v>74</v>
      </c>
      <c r="D10" s="136" t="s">
        <v>75</v>
      </c>
      <c r="E10" s="178"/>
      <c r="F10" s="136" t="s">
        <v>234</v>
      </c>
      <c r="G10" s="26" t="s">
        <v>68</v>
      </c>
      <c r="H10" s="136" t="s">
        <v>160</v>
      </c>
      <c r="I10" s="194" t="s">
        <v>69</v>
      </c>
    </row>
    <row r="11" spans="1:15" s="4" customFormat="1" ht="42.75" customHeight="1" thickBot="1" x14ac:dyDescent="0.3">
      <c r="A11" s="176"/>
      <c r="B11" s="179"/>
      <c r="C11" s="173"/>
      <c r="D11" s="173"/>
      <c r="E11" s="179"/>
      <c r="F11" s="173"/>
      <c r="G11" s="45" t="s">
        <v>301</v>
      </c>
      <c r="H11" s="173"/>
      <c r="I11" s="195"/>
    </row>
    <row r="12" spans="1:15" s="4" customFormat="1" ht="33.75" customHeight="1" thickBot="1" x14ac:dyDescent="0.3">
      <c r="A12" s="170" t="s">
        <v>77</v>
      </c>
      <c r="B12" s="171"/>
      <c r="C12" s="171"/>
      <c r="D12" s="171"/>
      <c r="E12" s="171"/>
      <c r="F12" s="171"/>
      <c r="G12" s="171"/>
      <c r="H12" s="171"/>
      <c r="I12" s="172"/>
    </row>
    <row r="13" spans="1:15" s="4" customFormat="1" ht="24.75" customHeight="1" x14ac:dyDescent="0.25">
      <c r="A13" s="186" t="s">
        <v>72</v>
      </c>
      <c r="B13" s="187"/>
      <c r="C13" s="187"/>
      <c r="D13" s="46"/>
      <c r="E13" s="47"/>
      <c r="F13" s="134">
        <f>F14+F33</f>
        <v>388272.15509999997</v>
      </c>
      <c r="G13" s="134">
        <f>G14+G33</f>
        <v>56367.841160000004</v>
      </c>
      <c r="H13" s="48">
        <f>H14+H33</f>
        <v>5874.8020000000006</v>
      </c>
      <c r="I13" s="49">
        <f>IF(OR(G13=0,H13=0),"",H13/G13)</f>
        <v>0.10422258293207269</v>
      </c>
    </row>
    <row r="14" spans="1:15" s="21" customFormat="1" ht="31.5" customHeight="1" x14ac:dyDescent="0.25">
      <c r="A14" s="32"/>
      <c r="B14" s="19" t="s">
        <v>3</v>
      </c>
      <c r="C14" s="24" t="s">
        <v>5</v>
      </c>
      <c r="D14" s="24"/>
      <c r="E14" s="24"/>
      <c r="F14" s="132">
        <f>F15+F17+F19+F22+F27+F31+F32</f>
        <v>125479.74299999999</v>
      </c>
      <c r="G14" s="132">
        <f>G15+G17+G19+G22+G27+G31+G32</f>
        <v>7341</v>
      </c>
      <c r="H14" s="132">
        <f>H15+H17+H19+H22+H27+H31+H32</f>
        <v>692.49</v>
      </c>
      <c r="I14" s="33">
        <f>IF(OR(G14=0,H14=0),"",H14/G14)</f>
        <v>9.4331834899877398E-2</v>
      </c>
      <c r="J14" s="20"/>
      <c r="K14" s="20"/>
      <c r="L14" s="20"/>
      <c r="M14" s="20"/>
      <c r="N14" s="20"/>
      <c r="O14" s="20"/>
    </row>
    <row r="15" spans="1:15" s="12" customFormat="1" ht="40.5" customHeight="1" x14ac:dyDescent="0.25">
      <c r="A15" s="54">
        <v>1</v>
      </c>
      <c r="B15" s="55" t="s">
        <v>0</v>
      </c>
      <c r="C15" s="25" t="s">
        <v>48</v>
      </c>
      <c r="D15" s="25"/>
      <c r="E15" s="25"/>
      <c r="F15" s="97">
        <f>SUM(F16:F16)</f>
        <v>14700</v>
      </c>
      <c r="G15" s="28">
        <f>SUM(G16:G16)</f>
        <v>2100</v>
      </c>
      <c r="H15" s="28">
        <f>SUM(H16:H16)</f>
        <v>0</v>
      </c>
      <c r="I15" s="35" t="str">
        <f t="shared" ref="I15:I78" si="0">IF(OR(G15=0,H15=0),"",H15/G15)</f>
        <v/>
      </c>
      <c r="J15" s="11"/>
      <c r="K15" s="11"/>
      <c r="L15" s="11"/>
      <c r="M15" s="11"/>
      <c r="N15" s="11"/>
      <c r="O15" s="11"/>
    </row>
    <row r="16" spans="1:15" s="12" customFormat="1" ht="214.5" customHeight="1" x14ac:dyDescent="0.25">
      <c r="A16" s="54">
        <v>2</v>
      </c>
      <c r="B16" s="56" t="s">
        <v>8</v>
      </c>
      <c r="C16" s="14" t="s">
        <v>235</v>
      </c>
      <c r="D16" s="57"/>
      <c r="E16" s="84" t="s">
        <v>203</v>
      </c>
      <c r="F16" s="116">
        <v>14700</v>
      </c>
      <c r="G16" s="29">
        <v>2100</v>
      </c>
      <c r="H16" s="29">
        <v>0</v>
      </c>
      <c r="I16" s="39">
        <v>0</v>
      </c>
      <c r="J16" s="11"/>
      <c r="K16" s="11"/>
      <c r="L16" s="11"/>
      <c r="M16" s="11"/>
      <c r="N16" s="11"/>
      <c r="O16" s="11"/>
    </row>
    <row r="17" spans="1:15" s="12" customFormat="1" ht="37.5" x14ac:dyDescent="0.25">
      <c r="A17" s="34"/>
      <c r="B17" s="7" t="s">
        <v>24</v>
      </c>
      <c r="C17" s="25" t="s">
        <v>49</v>
      </c>
      <c r="D17" s="25"/>
      <c r="E17" s="25"/>
      <c r="F17" s="28">
        <f>SUM(F18:F18)</f>
        <v>0</v>
      </c>
      <c r="G17" s="28">
        <f>SUM(G18:G18)</f>
        <v>0</v>
      </c>
      <c r="H17" s="28">
        <f>SUM(H18:H18)</f>
        <v>0</v>
      </c>
      <c r="I17" s="35" t="str">
        <f t="shared" si="0"/>
        <v/>
      </c>
      <c r="J17" s="11"/>
      <c r="K17" s="11"/>
      <c r="L17" s="11"/>
      <c r="M17" s="11"/>
      <c r="N17" s="11"/>
      <c r="O17" s="11"/>
    </row>
    <row r="18" spans="1:15" s="12" customFormat="1" ht="60" hidden="1" customHeight="1" x14ac:dyDescent="0.25">
      <c r="A18" s="36">
        <v>3</v>
      </c>
      <c r="B18" s="13" t="s">
        <v>25</v>
      </c>
      <c r="C18" s="58" t="s">
        <v>50</v>
      </c>
      <c r="D18" s="6"/>
      <c r="E18" s="84" t="s">
        <v>204</v>
      </c>
      <c r="F18" s="52">
        <v>0</v>
      </c>
      <c r="G18" s="52">
        <v>0</v>
      </c>
      <c r="H18" s="29">
        <v>0</v>
      </c>
      <c r="I18" s="37">
        <v>0</v>
      </c>
      <c r="J18" s="11"/>
      <c r="K18" s="11"/>
      <c r="L18" s="11"/>
      <c r="M18" s="11"/>
      <c r="N18" s="11"/>
      <c r="O18" s="11"/>
    </row>
    <row r="19" spans="1:15" s="12" customFormat="1" x14ac:dyDescent="0.25">
      <c r="A19" s="34"/>
      <c r="B19" s="7" t="s">
        <v>31</v>
      </c>
      <c r="C19" s="25" t="s">
        <v>61</v>
      </c>
      <c r="D19" s="25"/>
      <c r="E19" s="25"/>
      <c r="F19" s="28">
        <f>SUM(F20:F21)</f>
        <v>4241</v>
      </c>
      <c r="G19" s="28">
        <f>SUM(G20:G21)</f>
        <v>0</v>
      </c>
      <c r="H19" s="28">
        <f>SUM(H20:H21)</f>
        <v>187.49</v>
      </c>
      <c r="I19" s="35" t="str">
        <f t="shared" si="0"/>
        <v/>
      </c>
      <c r="J19" s="11"/>
      <c r="K19" s="11"/>
      <c r="L19" s="11"/>
      <c r="M19" s="11"/>
      <c r="N19" s="11"/>
      <c r="O19" s="11"/>
    </row>
    <row r="20" spans="1:15" ht="96" hidden="1" customHeight="1" x14ac:dyDescent="0.25">
      <c r="A20" s="38">
        <v>4</v>
      </c>
      <c r="B20" s="3" t="s">
        <v>34</v>
      </c>
      <c r="C20" s="58" t="s">
        <v>147</v>
      </c>
      <c r="D20" s="6"/>
      <c r="E20" s="84" t="s">
        <v>233</v>
      </c>
      <c r="F20" s="52">
        <v>0</v>
      </c>
      <c r="G20" s="52">
        <v>0</v>
      </c>
      <c r="H20" s="52">
        <v>0</v>
      </c>
      <c r="I20" s="39">
        <v>0</v>
      </c>
      <c r="J20" s="4"/>
      <c r="K20" s="4"/>
      <c r="L20" s="4"/>
      <c r="M20" s="4"/>
      <c r="N20" s="4"/>
      <c r="O20" s="4"/>
    </row>
    <row r="21" spans="1:15" ht="37.5" x14ac:dyDescent="0.25">
      <c r="A21" s="51">
        <v>5</v>
      </c>
      <c r="B21" s="3" t="s">
        <v>37</v>
      </c>
      <c r="C21" s="58" t="s">
        <v>45</v>
      </c>
      <c r="D21" s="14"/>
      <c r="E21" s="84" t="s">
        <v>309</v>
      </c>
      <c r="F21" s="52">
        <v>4241</v>
      </c>
      <c r="G21" s="52">
        <v>0</v>
      </c>
      <c r="H21" s="52">
        <v>187.49</v>
      </c>
      <c r="I21" s="39">
        <v>0</v>
      </c>
      <c r="J21" s="4"/>
      <c r="K21" s="4"/>
      <c r="L21" s="4"/>
      <c r="M21" s="4"/>
      <c r="N21" s="4"/>
      <c r="O21" s="4"/>
    </row>
    <row r="22" spans="1:15" ht="38.25" customHeight="1" x14ac:dyDescent="0.25">
      <c r="A22" s="34"/>
      <c r="B22" s="7" t="s">
        <v>32</v>
      </c>
      <c r="C22" s="25" t="s">
        <v>59</v>
      </c>
      <c r="D22" s="25"/>
      <c r="E22" s="25"/>
      <c r="F22" s="28">
        <f>SUM(F23:F26)</f>
        <v>21183</v>
      </c>
      <c r="G22" s="28">
        <f>SUM(G23:G26)</f>
        <v>525</v>
      </c>
      <c r="H22" s="28">
        <f>SUM(H23:H26)</f>
        <v>505</v>
      </c>
      <c r="I22" s="35">
        <f t="shared" si="0"/>
        <v>0.96190476190476193</v>
      </c>
      <c r="J22" s="4"/>
      <c r="K22" s="4"/>
      <c r="L22" s="4"/>
      <c r="M22" s="4"/>
      <c r="N22" s="4"/>
      <c r="O22" s="4"/>
    </row>
    <row r="23" spans="1:15" ht="84" customHeight="1" x14ac:dyDescent="0.25">
      <c r="A23" s="38">
        <v>6</v>
      </c>
      <c r="B23" s="3" t="s">
        <v>39</v>
      </c>
      <c r="C23" s="16" t="s">
        <v>89</v>
      </c>
      <c r="D23" s="15"/>
      <c r="E23" s="84" t="s">
        <v>205</v>
      </c>
      <c r="F23" s="52">
        <v>285</v>
      </c>
      <c r="G23" s="52">
        <v>25</v>
      </c>
      <c r="H23" s="52">
        <v>0</v>
      </c>
      <c r="I23" s="39">
        <v>0</v>
      </c>
      <c r="J23" s="4"/>
      <c r="K23" s="4"/>
      <c r="L23" s="4"/>
      <c r="M23" s="4"/>
      <c r="N23" s="4"/>
      <c r="O23" s="4"/>
    </row>
    <row r="24" spans="1:15" ht="56.25" x14ac:dyDescent="0.25">
      <c r="A24" s="38">
        <v>7</v>
      </c>
      <c r="B24" s="3" t="s">
        <v>40</v>
      </c>
      <c r="C24" s="60" t="s">
        <v>90</v>
      </c>
      <c r="D24" s="5"/>
      <c r="E24" s="84" t="s">
        <v>305</v>
      </c>
      <c r="F24" s="52">
        <v>10404</v>
      </c>
      <c r="G24" s="63">
        <v>0</v>
      </c>
      <c r="H24" s="63">
        <v>0</v>
      </c>
      <c r="I24" s="39">
        <v>0</v>
      </c>
      <c r="J24" s="4"/>
      <c r="K24" s="4"/>
      <c r="L24" s="4"/>
      <c r="M24" s="4"/>
      <c r="N24" s="4"/>
      <c r="O24" s="4"/>
    </row>
    <row r="25" spans="1:15" ht="35.25" customHeight="1" x14ac:dyDescent="0.25">
      <c r="A25" s="38">
        <v>8</v>
      </c>
      <c r="B25" s="3" t="s">
        <v>42</v>
      </c>
      <c r="C25" s="58" t="s">
        <v>236</v>
      </c>
      <c r="D25" s="5"/>
      <c r="E25" s="84" t="s">
        <v>206</v>
      </c>
      <c r="F25" s="52">
        <v>1650</v>
      </c>
      <c r="G25" s="52">
        <v>0</v>
      </c>
      <c r="H25" s="52">
        <v>0</v>
      </c>
      <c r="I25" s="39">
        <v>0</v>
      </c>
      <c r="J25" s="4"/>
      <c r="K25" s="4"/>
      <c r="L25" s="4"/>
      <c r="M25" s="4"/>
      <c r="N25" s="4"/>
      <c r="O25" s="4"/>
    </row>
    <row r="26" spans="1:15" ht="290.25" customHeight="1" x14ac:dyDescent="0.25">
      <c r="A26" s="38">
        <v>9</v>
      </c>
      <c r="B26" s="3" t="s">
        <v>60</v>
      </c>
      <c r="C26" s="58" t="s">
        <v>161</v>
      </c>
      <c r="D26" s="16"/>
      <c r="E26" s="16" t="s">
        <v>311</v>
      </c>
      <c r="F26" s="52">
        <v>8844</v>
      </c>
      <c r="G26" s="52">
        <v>500</v>
      </c>
      <c r="H26" s="52">
        <v>505</v>
      </c>
      <c r="I26" s="39">
        <f>H26/G26</f>
        <v>1.01</v>
      </c>
      <c r="J26" s="4"/>
      <c r="K26" s="4"/>
      <c r="L26" s="4"/>
      <c r="M26" s="4"/>
      <c r="N26" s="4"/>
      <c r="O26" s="4"/>
    </row>
    <row r="27" spans="1:15" x14ac:dyDescent="0.25">
      <c r="A27" s="34"/>
      <c r="B27" s="7" t="s">
        <v>47</v>
      </c>
      <c r="C27" s="25" t="s">
        <v>46</v>
      </c>
      <c r="D27" s="25"/>
      <c r="E27" s="25"/>
      <c r="F27" s="28">
        <f>SUM(F28:F30)</f>
        <v>83480.87</v>
      </c>
      <c r="G27" s="28">
        <f>SUM(G28:G30)</f>
        <v>4716</v>
      </c>
      <c r="H27" s="28">
        <f>SUM(H28:H30)</f>
        <v>0</v>
      </c>
      <c r="I27" s="35" t="str">
        <f t="shared" si="0"/>
        <v/>
      </c>
      <c r="J27" s="4"/>
      <c r="K27" s="4"/>
      <c r="L27" s="4"/>
      <c r="M27" s="4"/>
      <c r="N27" s="4"/>
      <c r="O27" s="4"/>
    </row>
    <row r="28" spans="1:15" ht="106.5" customHeight="1" x14ac:dyDescent="0.25">
      <c r="A28" s="38">
        <v>10</v>
      </c>
      <c r="B28" s="3" t="s">
        <v>55</v>
      </c>
      <c r="C28" s="60" t="s">
        <v>44</v>
      </c>
      <c r="D28" s="5"/>
      <c r="E28" s="60" t="s">
        <v>237</v>
      </c>
      <c r="F28" s="52">
        <v>350</v>
      </c>
      <c r="G28" s="52">
        <v>70</v>
      </c>
      <c r="H28" s="52">
        <v>0</v>
      </c>
      <c r="I28" s="39">
        <v>0</v>
      </c>
      <c r="J28" s="4"/>
      <c r="K28" s="4"/>
      <c r="L28" s="4"/>
      <c r="M28" s="4"/>
      <c r="N28" s="4"/>
      <c r="O28" s="4"/>
    </row>
    <row r="29" spans="1:15" ht="75.75" customHeight="1" x14ac:dyDescent="0.25">
      <c r="A29" s="38">
        <v>11</v>
      </c>
      <c r="B29" s="3" t="s">
        <v>56</v>
      </c>
      <c r="C29" s="61" t="s">
        <v>162</v>
      </c>
      <c r="D29" s="17"/>
      <c r="E29" s="95" t="s">
        <v>308</v>
      </c>
      <c r="F29" s="117">
        <v>65</v>
      </c>
      <c r="G29" s="52">
        <v>10</v>
      </c>
      <c r="H29" s="52">
        <v>0</v>
      </c>
      <c r="I29" s="39">
        <v>0</v>
      </c>
      <c r="J29" s="4"/>
      <c r="K29" s="4"/>
      <c r="L29" s="4"/>
      <c r="M29" s="4"/>
      <c r="N29" s="4"/>
      <c r="O29" s="4"/>
    </row>
    <row r="30" spans="1:15" ht="93.75" customHeight="1" x14ac:dyDescent="0.25">
      <c r="A30" s="38">
        <v>12</v>
      </c>
      <c r="B30" s="3" t="s">
        <v>57</v>
      </c>
      <c r="C30" s="16" t="s">
        <v>298</v>
      </c>
      <c r="D30" s="18"/>
      <c r="E30" s="95" t="s">
        <v>310</v>
      </c>
      <c r="F30" s="124">
        <v>83065.87</v>
      </c>
      <c r="G30" s="63">
        <v>4636</v>
      </c>
      <c r="H30" s="52">
        <v>0</v>
      </c>
      <c r="I30" s="39">
        <v>0</v>
      </c>
      <c r="J30" s="4"/>
      <c r="K30" s="4"/>
      <c r="L30" s="4"/>
      <c r="M30" s="4"/>
      <c r="N30" s="4"/>
      <c r="O30" s="4"/>
    </row>
    <row r="31" spans="1:15" ht="99.75" customHeight="1" x14ac:dyDescent="0.25">
      <c r="A31" s="40">
        <v>13</v>
      </c>
      <c r="B31" s="7" t="s">
        <v>58</v>
      </c>
      <c r="C31" s="25" t="s">
        <v>163</v>
      </c>
      <c r="D31" s="25"/>
      <c r="E31" s="82" t="s">
        <v>209</v>
      </c>
      <c r="F31" s="28">
        <v>1658.23</v>
      </c>
      <c r="G31" s="28">
        <v>0</v>
      </c>
      <c r="H31" s="28">
        <v>0</v>
      </c>
      <c r="I31" s="35">
        <v>0</v>
      </c>
      <c r="J31" s="4"/>
      <c r="K31" s="4"/>
      <c r="L31" s="4"/>
      <c r="M31" s="4"/>
      <c r="N31" s="4"/>
      <c r="O31" s="4"/>
    </row>
    <row r="32" spans="1:15" ht="89.25" customHeight="1" x14ac:dyDescent="0.25">
      <c r="A32" s="40">
        <v>14</v>
      </c>
      <c r="B32" s="7" t="s">
        <v>148</v>
      </c>
      <c r="C32" s="25" t="s">
        <v>164</v>
      </c>
      <c r="D32" s="25"/>
      <c r="E32" s="82" t="s">
        <v>209</v>
      </c>
      <c r="F32" s="28">
        <v>216.643</v>
      </c>
      <c r="G32" s="28">
        <v>0</v>
      </c>
      <c r="H32" s="28">
        <v>0</v>
      </c>
      <c r="I32" s="35">
        <v>0</v>
      </c>
      <c r="J32" s="4"/>
      <c r="K32" s="4"/>
      <c r="L32" s="4"/>
      <c r="M32" s="4"/>
      <c r="N32" s="4"/>
      <c r="O32" s="4"/>
    </row>
    <row r="33" spans="1:15" s="23" customFormat="1" ht="38.25" customHeight="1" x14ac:dyDescent="0.35">
      <c r="A33" s="41"/>
      <c r="B33" s="19" t="s">
        <v>4</v>
      </c>
      <c r="C33" s="24" t="s">
        <v>6</v>
      </c>
      <c r="D33" s="24"/>
      <c r="E33" s="24"/>
      <c r="F33" s="132">
        <f>F36+F41+F77+F83</f>
        <v>262792.41210000002</v>
      </c>
      <c r="G33" s="132">
        <f>G36+G41+G77+G83</f>
        <v>49026.841160000004</v>
      </c>
      <c r="H33" s="27">
        <f>H36+H41+H77+H83</f>
        <v>5182.3120000000008</v>
      </c>
      <c r="I33" s="33">
        <f t="shared" si="0"/>
        <v>0.10570356721713785</v>
      </c>
      <c r="J33" s="22"/>
      <c r="K33" s="22"/>
      <c r="L33" s="22"/>
      <c r="M33" s="22"/>
      <c r="N33" s="22"/>
      <c r="O33" s="22"/>
    </row>
    <row r="34" spans="1:15" s="23" customFormat="1" ht="21" x14ac:dyDescent="0.35">
      <c r="A34" s="167" t="s">
        <v>83</v>
      </c>
      <c r="B34" s="168"/>
      <c r="C34" s="169"/>
      <c r="D34" s="24"/>
      <c r="E34" s="24"/>
      <c r="F34" s="27">
        <f>F33-F35</f>
        <v>187203.41210000002</v>
      </c>
      <c r="G34" s="27">
        <f>G33-G35</f>
        <v>40996.841160000004</v>
      </c>
      <c r="H34" s="27">
        <f>H43+H53+H54+H63+H65+H61+H66+H67+H75+H71</f>
        <v>2986.9119999999998</v>
      </c>
      <c r="I34" s="33">
        <f t="shared" si="0"/>
        <v>7.2857125463468259E-2</v>
      </c>
      <c r="J34" s="22"/>
      <c r="K34" s="22"/>
      <c r="L34" s="22"/>
      <c r="M34" s="22"/>
      <c r="N34" s="22"/>
      <c r="O34" s="22"/>
    </row>
    <row r="35" spans="1:15" s="23" customFormat="1" ht="21" x14ac:dyDescent="0.35">
      <c r="A35" s="167" t="s">
        <v>84</v>
      </c>
      <c r="B35" s="168"/>
      <c r="C35" s="169"/>
      <c r="D35" s="24"/>
      <c r="E35" s="24"/>
      <c r="F35" s="27">
        <v>75589</v>
      </c>
      <c r="G35" s="27">
        <v>8030</v>
      </c>
      <c r="H35" s="27">
        <f>H33-H34</f>
        <v>2195.400000000001</v>
      </c>
      <c r="I35" s="33">
        <f t="shared" si="0"/>
        <v>0.27339975093399765</v>
      </c>
      <c r="J35" s="22"/>
      <c r="K35" s="88"/>
      <c r="L35" s="22"/>
      <c r="M35" s="22"/>
      <c r="N35" s="22"/>
      <c r="O35" s="22"/>
    </row>
    <row r="36" spans="1:15" s="10" customFormat="1" x14ac:dyDescent="0.3">
      <c r="A36" s="42"/>
      <c r="B36" s="7" t="s">
        <v>0</v>
      </c>
      <c r="C36" s="25" t="s">
        <v>7</v>
      </c>
      <c r="D36" s="25"/>
      <c r="E36" s="25"/>
      <c r="F36" s="133">
        <f>F37+F38+F39</f>
        <v>18715.8</v>
      </c>
      <c r="G36" s="28">
        <f>G37+G38+G39</f>
        <v>3442</v>
      </c>
      <c r="H36" s="28">
        <f>SUM(H37:H40)</f>
        <v>0</v>
      </c>
      <c r="I36" s="35" t="str">
        <f t="shared" si="0"/>
        <v/>
      </c>
      <c r="J36" s="8"/>
      <c r="K36" s="8"/>
      <c r="L36" s="8"/>
      <c r="M36" s="8"/>
      <c r="N36" s="8"/>
      <c r="O36" s="8"/>
    </row>
    <row r="37" spans="1:15" ht="37.5" x14ac:dyDescent="0.25">
      <c r="A37" s="38">
        <v>15</v>
      </c>
      <c r="B37" s="3" t="s">
        <v>8</v>
      </c>
      <c r="C37" s="66" t="s">
        <v>165</v>
      </c>
      <c r="D37" s="5"/>
      <c r="E37" s="84" t="s">
        <v>208</v>
      </c>
      <c r="F37" s="52">
        <v>17702.34</v>
      </c>
      <c r="G37" s="52">
        <v>2950</v>
      </c>
      <c r="H37" s="52">
        <v>0</v>
      </c>
      <c r="I37" s="37">
        <v>0</v>
      </c>
    </row>
    <row r="38" spans="1:15" s="104" customFormat="1" x14ac:dyDescent="0.25">
      <c r="A38" s="38">
        <v>16</v>
      </c>
      <c r="B38" s="103" t="s">
        <v>13</v>
      </c>
      <c r="C38" s="66" t="s">
        <v>94</v>
      </c>
      <c r="D38" s="5"/>
      <c r="E38" s="84" t="s">
        <v>208</v>
      </c>
      <c r="F38" s="52">
        <v>983.46</v>
      </c>
      <c r="G38" s="52">
        <v>492</v>
      </c>
      <c r="H38" s="52">
        <v>0</v>
      </c>
      <c r="I38" s="37">
        <v>0</v>
      </c>
    </row>
    <row r="39" spans="1:15" ht="168" customHeight="1" x14ac:dyDescent="0.25">
      <c r="A39" s="38">
        <v>17</v>
      </c>
      <c r="B39" s="103" t="s">
        <v>23</v>
      </c>
      <c r="C39" s="60" t="s">
        <v>166</v>
      </c>
      <c r="D39" s="6"/>
      <c r="E39" s="84" t="s">
        <v>207</v>
      </c>
      <c r="F39" s="52">
        <v>30</v>
      </c>
      <c r="G39" s="52">
        <v>0</v>
      </c>
      <c r="H39" s="30">
        <v>0</v>
      </c>
      <c r="I39" s="37">
        <v>0</v>
      </c>
    </row>
    <row r="40" spans="1:15" ht="44.25" hidden="1" customHeight="1" x14ac:dyDescent="0.25">
      <c r="A40" s="38">
        <v>16</v>
      </c>
      <c r="B40" s="56" t="s">
        <v>23</v>
      </c>
      <c r="C40" s="60" t="s">
        <v>95</v>
      </c>
      <c r="D40" s="6"/>
      <c r="E40" s="84"/>
      <c r="F40" s="52"/>
      <c r="G40" s="30"/>
      <c r="H40" s="30"/>
      <c r="I40" s="43" t="str">
        <f t="shared" si="0"/>
        <v/>
      </c>
    </row>
    <row r="41" spans="1:15" s="9" customFormat="1" x14ac:dyDescent="0.25">
      <c r="A41" s="40"/>
      <c r="B41" s="7" t="s">
        <v>24</v>
      </c>
      <c r="C41" s="25" t="s">
        <v>12</v>
      </c>
      <c r="D41" s="25"/>
      <c r="E41" s="25"/>
      <c r="F41" s="133">
        <f>F42+F52+F57+F62+F74+F76</f>
        <v>197672.81210000001</v>
      </c>
      <c r="G41" s="133">
        <f>G42+G52+G57+G62+G74+G76</f>
        <v>40736.841160000004</v>
      </c>
      <c r="H41" s="28">
        <f>H42+H52+H57+H62+H74+H76</f>
        <v>4642.612000000001</v>
      </c>
      <c r="I41" s="44">
        <f t="shared" si="0"/>
        <v>0.11396593029305958</v>
      </c>
    </row>
    <row r="42" spans="1:15" ht="61.5" customHeight="1" x14ac:dyDescent="0.25">
      <c r="A42" s="38">
        <v>18</v>
      </c>
      <c r="B42" s="53" t="s">
        <v>25</v>
      </c>
      <c r="C42" s="58" t="s">
        <v>96</v>
      </c>
      <c r="D42" s="57"/>
      <c r="E42" s="71"/>
      <c r="F42" s="131">
        <f>F43+F44+F46+F45+F47+F48+F49+F50+F51</f>
        <v>72000.27</v>
      </c>
      <c r="G42" s="31">
        <f t="shared" ref="G42:H42" si="1">G43+G44+G46+G45+G47+G48+G49+G50+G51</f>
        <v>19105.190000000002</v>
      </c>
      <c r="H42" s="31">
        <f t="shared" si="1"/>
        <v>2347.6120000000001</v>
      </c>
      <c r="I42" s="43">
        <f t="shared" si="0"/>
        <v>0.12287823361086699</v>
      </c>
    </row>
    <row r="43" spans="1:15" ht="93.75" x14ac:dyDescent="0.25">
      <c r="A43" s="38">
        <v>19</v>
      </c>
      <c r="B43" s="53" t="s">
        <v>115</v>
      </c>
      <c r="C43" s="67" t="s">
        <v>97</v>
      </c>
      <c r="D43" s="57"/>
      <c r="E43" s="84" t="s">
        <v>167</v>
      </c>
      <c r="F43" s="125">
        <v>20057.27</v>
      </c>
      <c r="G43" s="63">
        <v>9216.19</v>
      </c>
      <c r="H43" s="52">
        <v>1439.8119999999999</v>
      </c>
      <c r="I43" s="98">
        <f t="shared" si="0"/>
        <v>0.15622637988149113</v>
      </c>
      <c r="L43" s="112"/>
      <c r="M43" s="112"/>
    </row>
    <row r="44" spans="1:15" ht="132" customHeight="1" x14ac:dyDescent="0.25">
      <c r="A44" s="123">
        <v>20</v>
      </c>
      <c r="B44" s="127" t="s">
        <v>116</v>
      </c>
      <c r="C44" s="126" t="s">
        <v>168</v>
      </c>
      <c r="D44" s="58" t="s">
        <v>130</v>
      </c>
      <c r="E44" s="84" t="s">
        <v>130</v>
      </c>
      <c r="F44" s="29">
        <v>14918</v>
      </c>
      <c r="G44" s="63">
        <v>3322</v>
      </c>
      <c r="H44" s="63">
        <v>0</v>
      </c>
      <c r="I44" s="98">
        <v>0</v>
      </c>
    </row>
    <row r="45" spans="1:15" s="104" customFormat="1" ht="221.25" customHeight="1" x14ac:dyDescent="0.25">
      <c r="A45" s="102">
        <v>21</v>
      </c>
      <c r="B45" s="101" t="s">
        <v>117</v>
      </c>
      <c r="C45" s="108" t="s">
        <v>239</v>
      </c>
      <c r="D45" s="58"/>
      <c r="E45" s="84" t="s">
        <v>240</v>
      </c>
      <c r="F45" s="29">
        <v>5323</v>
      </c>
      <c r="G45" s="63">
        <v>927</v>
      </c>
      <c r="H45" s="52">
        <v>0</v>
      </c>
      <c r="I45" s="98">
        <v>0</v>
      </c>
    </row>
    <row r="46" spans="1:15" ht="37.5" x14ac:dyDescent="0.25">
      <c r="A46" s="142">
        <v>22</v>
      </c>
      <c r="B46" s="140" t="s">
        <v>169</v>
      </c>
      <c r="C46" s="140" t="s">
        <v>241</v>
      </c>
      <c r="D46" s="57"/>
      <c r="E46" s="84" t="s">
        <v>242</v>
      </c>
      <c r="F46" s="29">
        <v>8283</v>
      </c>
      <c r="G46" s="63">
        <v>1553</v>
      </c>
      <c r="H46" s="52">
        <v>258.89999999999998</v>
      </c>
      <c r="I46" s="43">
        <f t="shared" si="0"/>
        <v>0.16670959433354796</v>
      </c>
    </row>
    <row r="47" spans="1:15" s="119" customFormat="1" ht="37.5" x14ac:dyDescent="0.25">
      <c r="A47" s="143"/>
      <c r="B47" s="141"/>
      <c r="C47" s="141"/>
      <c r="D47" s="57"/>
      <c r="E47" s="84" t="s">
        <v>243</v>
      </c>
      <c r="F47" s="29">
        <v>4614</v>
      </c>
      <c r="G47" s="63">
        <v>872</v>
      </c>
      <c r="H47" s="52">
        <v>145.4</v>
      </c>
      <c r="I47" s="43">
        <f t="shared" si="0"/>
        <v>0.16674311926605506</v>
      </c>
    </row>
    <row r="48" spans="1:15" s="119" customFormat="1" ht="93.75" x14ac:dyDescent="0.25">
      <c r="A48" s="123">
        <v>23</v>
      </c>
      <c r="B48" s="108" t="s">
        <v>244</v>
      </c>
      <c r="C48" s="108" t="s">
        <v>246</v>
      </c>
      <c r="D48" s="57"/>
      <c r="E48" s="84" t="s">
        <v>248</v>
      </c>
      <c r="F48" s="29">
        <v>5772</v>
      </c>
      <c r="G48" s="63">
        <v>1069</v>
      </c>
      <c r="H48" s="52">
        <v>178.1</v>
      </c>
      <c r="I48" s="43">
        <f t="shared" si="0"/>
        <v>0.1666043030869972</v>
      </c>
    </row>
    <row r="49" spans="1:29" s="119" customFormat="1" ht="75" x14ac:dyDescent="0.25">
      <c r="A49" s="123">
        <v>24</v>
      </c>
      <c r="B49" s="108" t="s">
        <v>245</v>
      </c>
      <c r="C49" s="108" t="s">
        <v>247</v>
      </c>
      <c r="D49" s="57"/>
      <c r="E49" s="84" t="s">
        <v>249</v>
      </c>
      <c r="F49" s="29">
        <v>7467</v>
      </c>
      <c r="G49" s="63">
        <v>1381</v>
      </c>
      <c r="H49" s="52">
        <v>230.1</v>
      </c>
      <c r="I49" s="43">
        <f t="shared" si="0"/>
        <v>0.16661839246922519</v>
      </c>
    </row>
    <row r="50" spans="1:29" s="119" customFormat="1" ht="37.5" x14ac:dyDescent="0.25">
      <c r="A50" s="123">
        <v>25</v>
      </c>
      <c r="B50" s="108" t="s">
        <v>250</v>
      </c>
      <c r="C50" s="108" t="s">
        <v>251</v>
      </c>
      <c r="D50" s="57"/>
      <c r="E50" s="84" t="s">
        <v>252</v>
      </c>
      <c r="F50" s="29">
        <v>2515</v>
      </c>
      <c r="G50" s="63">
        <v>193</v>
      </c>
      <c r="H50" s="52">
        <v>0</v>
      </c>
      <c r="I50" s="43">
        <v>0</v>
      </c>
    </row>
    <row r="51" spans="1:29" s="119" customFormat="1" ht="243.75" x14ac:dyDescent="0.25">
      <c r="A51" s="123">
        <v>26</v>
      </c>
      <c r="B51" s="108" t="s">
        <v>253</v>
      </c>
      <c r="C51" s="108" t="s">
        <v>254</v>
      </c>
      <c r="D51" s="57"/>
      <c r="E51" s="84" t="s">
        <v>255</v>
      </c>
      <c r="F51" s="29">
        <v>3051</v>
      </c>
      <c r="G51" s="63">
        <v>572</v>
      </c>
      <c r="H51" s="52">
        <v>95.3</v>
      </c>
      <c r="I51" s="43">
        <f t="shared" si="0"/>
        <v>0.16660839160839161</v>
      </c>
    </row>
    <row r="52" spans="1:29" ht="112.5" x14ac:dyDescent="0.25">
      <c r="A52" s="123">
        <v>27</v>
      </c>
      <c r="B52" s="70" t="s">
        <v>26</v>
      </c>
      <c r="C52" s="58" t="s">
        <v>98</v>
      </c>
      <c r="D52" s="57"/>
      <c r="E52" s="94" t="s">
        <v>139</v>
      </c>
      <c r="F52" s="31">
        <f>F53+F54+F56</f>
        <v>18725</v>
      </c>
      <c r="G52" s="31">
        <f t="shared" ref="G52:H52" si="2">G53+G54+G56</f>
        <v>3315</v>
      </c>
      <c r="H52" s="31">
        <f t="shared" si="2"/>
        <v>552.5</v>
      </c>
      <c r="I52" s="43">
        <f t="shared" si="0"/>
        <v>0.16666666666666666</v>
      </c>
    </row>
    <row r="53" spans="1:29" ht="93.75" x14ac:dyDescent="0.25">
      <c r="A53" s="123">
        <v>28</v>
      </c>
      <c r="B53" s="70" t="s">
        <v>118</v>
      </c>
      <c r="C53" s="67" t="s">
        <v>100</v>
      </c>
      <c r="D53" s="67" t="s">
        <v>99</v>
      </c>
      <c r="E53" s="58" t="s">
        <v>256</v>
      </c>
      <c r="F53" s="29">
        <v>5997</v>
      </c>
      <c r="G53" s="63">
        <v>872</v>
      </c>
      <c r="H53" s="52">
        <v>145.4</v>
      </c>
      <c r="I53" s="43">
        <f t="shared" si="0"/>
        <v>0.16674311926605506</v>
      </c>
    </row>
    <row r="54" spans="1:29" ht="37.5" x14ac:dyDescent="0.25">
      <c r="A54" s="123">
        <v>29</v>
      </c>
      <c r="B54" s="70" t="s">
        <v>119</v>
      </c>
      <c r="C54" s="67" t="s">
        <v>100</v>
      </c>
      <c r="D54" s="57"/>
      <c r="E54" s="58" t="s">
        <v>257</v>
      </c>
      <c r="F54" s="29">
        <v>9770</v>
      </c>
      <c r="G54" s="63">
        <v>1861</v>
      </c>
      <c r="H54" s="52">
        <v>310.2</v>
      </c>
      <c r="I54" s="43">
        <f t="shared" si="0"/>
        <v>0.16668457818377216</v>
      </c>
    </row>
    <row r="55" spans="1:29" ht="56.25" hidden="1" x14ac:dyDescent="0.25">
      <c r="A55" s="38">
        <v>24</v>
      </c>
      <c r="B55" s="70" t="s">
        <v>27</v>
      </c>
      <c r="C55" s="58" t="s">
        <v>18</v>
      </c>
      <c r="D55" s="57"/>
      <c r="E55" s="83" t="s">
        <v>139</v>
      </c>
      <c r="F55" s="31"/>
      <c r="G55" s="31"/>
      <c r="H55" s="52"/>
      <c r="I55" s="43" t="str">
        <f t="shared" si="0"/>
        <v/>
      </c>
    </row>
    <row r="56" spans="1:29" s="119" customFormat="1" ht="37.5" x14ac:dyDescent="0.25">
      <c r="A56" s="38">
        <v>30</v>
      </c>
      <c r="B56" s="108" t="s">
        <v>258</v>
      </c>
      <c r="C56" s="128" t="s">
        <v>100</v>
      </c>
      <c r="D56" s="57"/>
      <c r="E56" s="122" t="s">
        <v>259</v>
      </c>
      <c r="F56" s="31">
        <v>2958</v>
      </c>
      <c r="G56" s="30">
        <v>582</v>
      </c>
      <c r="H56" s="52">
        <v>96.9</v>
      </c>
      <c r="I56" s="43">
        <f t="shared" si="0"/>
        <v>0.16649484536082476</v>
      </c>
    </row>
    <row r="57" spans="1:29" ht="37.5" x14ac:dyDescent="0.25">
      <c r="A57" s="38">
        <v>31</v>
      </c>
      <c r="B57" s="99" t="s">
        <v>27</v>
      </c>
      <c r="C57" s="65" t="s">
        <v>170</v>
      </c>
      <c r="D57" s="57"/>
      <c r="E57" s="94" t="s">
        <v>139</v>
      </c>
      <c r="F57" s="31">
        <f>F58+F59+F60</f>
        <v>18844.580000000002</v>
      </c>
      <c r="G57" s="31">
        <f t="shared" ref="G57:H57" si="3">G58+G59+G60</f>
        <v>3571.1160800000002</v>
      </c>
      <c r="H57" s="31">
        <f t="shared" si="3"/>
        <v>111.8</v>
      </c>
      <c r="I57" s="43">
        <f t="shared" si="0"/>
        <v>3.1306739264549473E-2</v>
      </c>
    </row>
    <row r="58" spans="1:29" ht="119.25" customHeight="1" x14ac:dyDescent="0.25">
      <c r="A58" s="38">
        <v>32</v>
      </c>
      <c r="B58" s="100" t="s">
        <v>149</v>
      </c>
      <c r="C58" s="68" t="s">
        <v>101</v>
      </c>
      <c r="D58" s="57"/>
      <c r="E58" s="84" t="s">
        <v>171</v>
      </c>
      <c r="F58" s="29">
        <v>15005</v>
      </c>
      <c r="G58" s="63">
        <v>2980</v>
      </c>
      <c r="H58" s="52">
        <v>13.3</v>
      </c>
      <c r="I58" s="43">
        <f t="shared" si="0"/>
        <v>4.4630872483221477E-3</v>
      </c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W58" s="150"/>
      <c r="X58" s="150"/>
      <c r="Y58" s="150"/>
      <c r="Z58" s="150"/>
      <c r="AA58" s="150"/>
      <c r="AB58" s="150"/>
      <c r="AC58" s="150"/>
    </row>
    <row r="59" spans="1:29" ht="37.5" x14ac:dyDescent="0.25">
      <c r="A59" s="38">
        <v>33</v>
      </c>
      <c r="B59" s="69" t="s">
        <v>150</v>
      </c>
      <c r="C59" s="68" t="s">
        <v>260</v>
      </c>
      <c r="D59" s="57"/>
      <c r="E59" s="84" t="s">
        <v>172</v>
      </c>
      <c r="F59" s="125">
        <v>1378.58</v>
      </c>
      <c r="G59" s="63">
        <v>217.67014</v>
      </c>
      <c r="H59" s="52">
        <v>36.299999999999997</v>
      </c>
      <c r="I59" s="43">
        <f t="shared" si="0"/>
        <v>0.16676609846440121</v>
      </c>
    </row>
    <row r="60" spans="1:29" s="104" customFormat="1" ht="56.25" x14ac:dyDescent="0.25">
      <c r="A60" s="38">
        <v>34</v>
      </c>
      <c r="B60" s="69" t="s">
        <v>173</v>
      </c>
      <c r="C60" s="68" t="s">
        <v>261</v>
      </c>
      <c r="D60" s="57"/>
      <c r="E60" s="84" t="s">
        <v>262</v>
      </c>
      <c r="F60" s="29">
        <v>2461</v>
      </c>
      <c r="G60" s="63">
        <v>373.44594000000001</v>
      </c>
      <c r="H60" s="52">
        <v>62.2</v>
      </c>
      <c r="I60" s="43">
        <f t="shared" si="0"/>
        <v>0.16655690513063284</v>
      </c>
    </row>
    <row r="61" spans="1:29" ht="56.25" hidden="1" x14ac:dyDescent="0.25">
      <c r="A61" s="38">
        <v>30</v>
      </c>
      <c r="B61" s="69" t="s">
        <v>151</v>
      </c>
      <c r="C61" s="68" t="s">
        <v>174</v>
      </c>
      <c r="D61" s="57"/>
      <c r="E61" s="84" t="s">
        <v>175</v>
      </c>
      <c r="F61" s="29">
        <v>0</v>
      </c>
      <c r="G61" s="63">
        <v>0</v>
      </c>
      <c r="H61" s="52">
        <v>0</v>
      </c>
      <c r="I61" s="43" t="str">
        <f t="shared" si="0"/>
        <v/>
      </c>
    </row>
    <row r="62" spans="1:29" ht="131.25" x14ac:dyDescent="0.25">
      <c r="A62" s="38">
        <v>35</v>
      </c>
      <c r="B62" s="69" t="s">
        <v>152</v>
      </c>
      <c r="C62" s="58" t="s">
        <v>102</v>
      </c>
      <c r="D62" s="57"/>
      <c r="E62" s="94" t="s">
        <v>139</v>
      </c>
      <c r="F62" s="31">
        <f>F63+F64+F65+F66+F67+F68+F69+F70+F71+F72+F73</f>
        <v>59819.9421</v>
      </c>
      <c r="G62" s="31">
        <f t="shared" ref="G62:H62" si="4">G63+G64+G65+G66+G67+G68+G69+G70+G71+G72+G73</f>
        <v>9246.8450799999991</v>
      </c>
      <c r="H62" s="31">
        <f t="shared" si="4"/>
        <v>1547.6000000000001</v>
      </c>
      <c r="I62" s="43">
        <f t="shared" si="0"/>
        <v>0.16736519176116663</v>
      </c>
    </row>
    <row r="63" spans="1:29" ht="37.5" x14ac:dyDescent="0.25">
      <c r="A63" s="38">
        <f>A62+1</f>
        <v>36</v>
      </c>
      <c r="B63" s="69" t="s">
        <v>120</v>
      </c>
      <c r="C63" s="67" t="s">
        <v>103</v>
      </c>
      <c r="D63" s="57"/>
      <c r="E63" s="84" t="s">
        <v>176</v>
      </c>
      <c r="F63" s="29">
        <v>2161.02</v>
      </c>
      <c r="G63" s="63">
        <v>312.43702999999999</v>
      </c>
      <c r="H63" s="52">
        <v>52.1</v>
      </c>
      <c r="I63" s="43">
        <f t="shared" si="0"/>
        <v>0.16675360151772023</v>
      </c>
      <c r="K63" s="89"/>
    </row>
    <row r="64" spans="1:29" ht="37.5" hidden="1" x14ac:dyDescent="0.25">
      <c r="A64" s="38">
        <f t="shared" ref="A64:A71" si="5">A63+1</f>
        <v>37</v>
      </c>
      <c r="B64" s="70" t="s">
        <v>121</v>
      </c>
      <c r="C64" s="67" t="s">
        <v>103</v>
      </c>
      <c r="D64" s="57"/>
      <c r="E64" s="84" t="s">
        <v>176</v>
      </c>
      <c r="F64" s="29">
        <v>0</v>
      </c>
      <c r="G64" s="63">
        <v>0</v>
      </c>
      <c r="H64" s="52">
        <v>0</v>
      </c>
      <c r="I64" s="43" t="str">
        <f t="shared" si="0"/>
        <v/>
      </c>
      <c r="K64" s="90"/>
    </row>
    <row r="65" spans="1:17" ht="154.5" customHeight="1" x14ac:dyDescent="0.25">
      <c r="A65" s="38">
        <v>37</v>
      </c>
      <c r="B65" s="69" t="s">
        <v>121</v>
      </c>
      <c r="C65" s="183" t="s">
        <v>177</v>
      </c>
      <c r="D65" s="57"/>
      <c r="E65" s="84" t="s">
        <v>178</v>
      </c>
      <c r="F65" s="125">
        <v>13735.43</v>
      </c>
      <c r="G65" s="63">
        <v>2086.39</v>
      </c>
      <c r="H65" s="52">
        <v>351.4</v>
      </c>
      <c r="I65" s="43">
        <f t="shared" si="0"/>
        <v>0.16842488700578512</v>
      </c>
      <c r="K65" s="89"/>
    </row>
    <row r="66" spans="1:17" ht="93.75" x14ac:dyDescent="0.25">
      <c r="A66" s="38">
        <f t="shared" si="5"/>
        <v>38</v>
      </c>
      <c r="B66" s="70" t="s">
        <v>122</v>
      </c>
      <c r="C66" s="184"/>
      <c r="D66" s="57"/>
      <c r="E66" s="84" t="s">
        <v>179</v>
      </c>
      <c r="F66" s="29">
        <v>10419.977999999999</v>
      </c>
      <c r="G66" s="63">
        <v>1582.78</v>
      </c>
      <c r="H66" s="52">
        <v>266.60000000000002</v>
      </c>
      <c r="I66" s="98">
        <f t="shared" si="0"/>
        <v>0.16843781195112398</v>
      </c>
    </row>
    <row r="67" spans="1:17" ht="104.25" hidden="1" customHeight="1" x14ac:dyDescent="0.25">
      <c r="A67" s="38">
        <f>A66+1</f>
        <v>39</v>
      </c>
      <c r="B67" s="69"/>
      <c r="C67" s="185"/>
      <c r="D67" s="57"/>
      <c r="E67" s="84"/>
      <c r="F67" s="29"/>
      <c r="G67" s="63"/>
      <c r="H67" s="52"/>
      <c r="I67" s="43">
        <v>0</v>
      </c>
    </row>
    <row r="68" spans="1:17" ht="56.25" x14ac:dyDescent="0.25">
      <c r="A68" s="38">
        <v>39</v>
      </c>
      <c r="B68" s="69" t="s">
        <v>153</v>
      </c>
      <c r="C68" s="67" t="s">
        <v>104</v>
      </c>
      <c r="D68" s="57"/>
      <c r="E68" s="84" t="s">
        <v>180</v>
      </c>
      <c r="F68" s="29">
        <v>3162.8141000000001</v>
      </c>
      <c r="G68" s="63">
        <v>467</v>
      </c>
      <c r="H68" s="52">
        <v>77.8</v>
      </c>
      <c r="I68" s="43">
        <f t="shared" si="0"/>
        <v>0.1665952890792291</v>
      </c>
    </row>
    <row r="69" spans="1:17" ht="56.25" x14ac:dyDescent="0.25">
      <c r="A69" s="38">
        <f t="shared" si="5"/>
        <v>40</v>
      </c>
      <c r="B69" s="69" t="s">
        <v>154</v>
      </c>
      <c r="C69" s="67" t="s">
        <v>181</v>
      </c>
      <c r="D69" s="57"/>
      <c r="E69" s="84" t="s">
        <v>263</v>
      </c>
      <c r="F69" s="29">
        <v>14762</v>
      </c>
      <c r="G69" s="63">
        <v>2352</v>
      </c>
      <c r="H69" s="52">
        <v>392</v>
      </c>
      <c r="I69" s="43">
        <f t="shared" si="0"/>
        <v>0.16666666666666666</v>
      </c>
    </row>
    <row r="70" spans="1:17" ht="56.25" x14ac:dyDescent="0.25">
      <c r="A70" s="38">
        <f t="shared" si="5"/>
        <v>41</v>
      </c>
      <c r="B70" s="69" t="s">
        <v>155</v>
      </c>
      <c r="C70" s="67" t="s">
        <v>264</v>
      </c>
      <c r="D70" s="57"/>
      <c r="E70" s="84" t="s">
        <v>182</v>
      </c>
      <c r="F70" s="29">
        <v>2742.5</v>
      </c>
      <c r="G70" s="63">
        <v>416.58264000000003</v>
      </c>
      <c r="H70" s="52">
        <v>69.400000000000006</v>
      </c>
      <c r="I70" s="98">
        <f t="shared" si="0"/>
        <v>0.16659359593092982</v>
      </c>
    </row>
    <row r="71" spans="1:17" ht="37.5" x14ac:dyDescent="0.25">
      <c r="A71" s="38">
        <f t="shared" si="5"/>
        <v>42</v>
      </c>
      <c r="B71" s="69" t="s">
        <v>156</v>
      </c>
      <c r="C71" s="67" t="s">
        <v>185</v>
      </c>
      <c r="D71" s="5"/>
      <c r="E71" s="84" t="s">
        <v>186</v>
      </c>
      <c r="F71" s="52">
        <v>12836.2</v>
      </c>
      <c r="G71" s="63">
        <v>2029.6554100000001</v>
      </c>
      <c r="H71" s="52">
        <v>338.3</v>
      </c>
      <c r="I71" s="98">
        <f t="shared" si="0"/>
        <v>0.16667853978227762</v>
      </c>
      <c r="L71" s="92"/>
      <c r="Q71" s="92"/>
    </row>
    <row r="72" spans="1:17" s="104" customFormat="1" hidden="1" x14ac:dyDescent="0.25">
      <c r="A72" s="38"/>
      <c r="B72" s="69"/>
      <c r="C72" s="67"/>
      <c r="D72" s="5"/>
      <c r="E72" s="84"/>
      <c r="F72" s="52"/>
      <c r="G72" s="63"/>
      <c r="H72" s="52"/>
      <c r="I72" s="98" t="str">
        <f t="shared" si="0"/>
        <v/>
      </c>
      <c r="L72" s="92"/>
      <c r="Q72" s="92"/>
    </row>
    <row r="73" spans="1:17" s="104" customFormat="1" hidden="1" x14ac:dyDescent="0.25">
      <c r="A73" s="38"/>
      <c r="B73" s="69"/>
      <c r="C73" s="67"/>
      <c r="D73" s="5"/>
      <c r="E73" s="84"/>
      <c r="F73" s="52"/>
      <c r="G73" s="63"/>
      <c r="H73" s="52"/>
      <c r="I73" s="98" t="str">
        <f t="shared" si="0"/>
        <v/>
      </c>
      <c r="L73" s="92"/>
      <c r="Q73" s="92"/>
    </row>
    <row r="74" spans="1:17" ht="37.5" x14ac:dyDescent="0.25">
      <c r="A74" s="38">
        <v>43</v>
      </c>
      <c r="B74" s="69" t="s">
        <v>157</v>
      </c>
      <c r="C74" s="58" t="s">
        <v>108</v>
      </c>
      <c r="D74" s="5"/>
      <c r="E74" s="93" t="s">
        <v>139</v>
      </c>
      <c r="F74" s="30">
        <f>F75</f>
        <v>3283.02</v>
      </c>
      <c r="G74" s="91">
        <f>G75</f>
        <v>498.69</v>
      </c>
      <c r="H74" s="63">
        <f>H75</f>
        <v>83.1</v>
      </c>
      <c r="I74" s="98">
        <f t="shared" si="0"/>
        <v>0.1666365878601937</v>
      </c>
    </row>
    <row r="75" spans="1:17" ht="37.5" x14ac:dyDescent="0.25">
      <c r="A75" s="38">
        <v>44</v>
      </c>
      <c r="B75" s="70" t="s">
        <v>158</v>
      </c>
      <c r="C75" s="67" t="s">
        <v>109</v>
      </c>
      <c r="D75" s="5"/>
      <c r="E75" s="5" t="s">
        <v>183</v>
      </c>
      <c r="F75" s="52">
        <v>3283.02</v>
      </c>
      <c r="G75" s="63">
        <v>498.69</v>
      </c>
      <c r="H75" s="52">
        <v>83.1</v>
      </c>
      <c r="I75" s="98">
        <f t="shared" si="0"/>
        <v>0.1666365878601937</v>
      </c>
    </row>
    <row r="76" spans="1:17" ht="56.25" x14ac:dyDescent="0.25">
      <c r="A76" s="38">
        <v>45</v>
      </c>
      <c r="B76" s="70" t="s">
        <v>159</v>
      </c>
      <c r="C76" s="67" t="s">
        <v>184</v>
      </c>
      <c r="D76" s="5"/>
      <c r="E76" s="84" t="s">
        <v>265</v>
      </c>
      <c r="F76" s="52">
        <v>25000</v>
      </c>
      <c r="G76" s="63">
        <v>5000</v>
      </c>
      <c r="H76" s="63">
        <v>0</v>
      </c>
      <c r="I76" s="43">
        <v>0</v>
      </c>
    </row>
    <row r="77" spans="1:17" s="9" customFormat="1" x14ac:dyDescent="0.25">
      <c r="A77" s="40"/>
      <c r="B77" s="7" t="s">
        <v>31</v>
      </c>
      <c r="C77" s="25" t="s">
        <v>16</v>
      </c>
      <c r="D77" s="25"/>
      <c r="E77" s="25"/>
      <c r="F77" s="28">
        <f>F78+F79</f>
        <v>38379</v>
      </c>
      <c r="G77" s="28">
        <f>G78+G79</f>
        <v>4848</v>
      </c>
      <c r="H77" s="28">
        <f>H78+H79+H80+H81+H82</f>
        <v>539.70000000000005</v>
      </c>
      <c r="I77" s="44">
        <f t="shared" ref="I77:I83" si="6">IF(OR(G77=0,H77=0),"",H77/G77)</f>
        <v>0.11132425742574259</v>
      </c>
    </row>
    <row r="78" spans="1:17" s="9" customFormat="1" ht="252" customHeight="1" x14ac:dyDescent="0.25">
      <c r="A78" s="38">
        <v>46</v>
      </c>
      <c r="B78" s="93" t="s">
        <v>33</v>
      </c>
      <c r="C78" s="60" t="s">
        <v>126</v>
      </c>
      <c r="D78" s="57"/>
      <c r="E78" s="109" t="s">
        <v>187</v>
      </c>
      <c r="F78" s="52">
        <v>34854</v>
      </c>
      <c r="G78" s="63">
        <v>4143</v>
      </c>
      <c r="H78" s="52">
        <v>539.70000000000005</v>
      </c>
      <c r="I78" s="98">
        <f t="shared" si="0"/>
        <v>0.13026792179580016</v>
      </c>
    </row>
    <row r="79" spans="1:17" s="9" customFormat="1" ht="81" customHeight="1" x14ac:dyDescent="0.25">
      <c r="A79" s="38">
        <v>47</v>
      </c>
      <c r="B79" s="93" t="s">
        <v>266</v>
      </c>
      <c r="C79" s="60" t="s">
        <v>267</v>
      </c>
      <c r="D79" s="57"/>
      <c r="E79" s="69" t="s">
        <v>268</v>
      </c>
      <c r="F79" s="63">
        <v>3525</v>
      </c>
      <c r="G79" s="63">
        <v>705</v>
      </c>
      <c r="H79" s="52">
        <f>H80+H81+H82</f>
        <v>0</v>
      </c>
      <c r="I79" s="43">
        <v>0</v>
      </c>
    </row>
    <row r="80" spans="1:17" s="9" customFormat="1" hidden="1" x14ac:dyDescent="0.25">
      <c r="A80" s="38"/>
      <c r="B80" s="53"/>
      <c r="C80" s="68"/>
      <c r="D80" s="57"/>
      <c r="E80" s="16"/>
      <c r="F80" s="63">
        <v>0</v>
      </c>
      <c r="G80" s="63">
        <v>0</v>
      </c>
      <c r="H80" s="52">
        <v>0</v>
      </c>
      <c r="I80" s="98">
        <v>0</v>
      </c>
    </row>
    <row r="81" spans="1:9" s="9" customFormat="1" ht="64.5" hidden="1" customHeight="1" x14ac:dyDescent="0.25">
      <c r="A81" s="38"/>
      <c r="B81" s="53"/>
      <c r="C81" s="68"/>
      <c r="D81" s="57"/>
      <c r="E81" s="84"/>
      <c r="F81" s="63">
        <v>0</v>
      </c>
      <c r="G81" s="63">
        <v>0</v>
      </c>
      <c r="H81" s="63">
        <v>0</v>
      </c>
      <c r="I81" s="43">
        <v>0</v>
      </c>
    </row>
    <row r="82" spans="1:9" s="9" customFormat="1" ht="45" hidden="1" customHeight="1" x14ac:dyDescent="0.25">
      <c r="A82" s="38"/>
      <c r="B82" s="53"/>
      <c r="C82" s="72"/>
      <c r="D82" s="57"/>
      <c r="E82" s="84"/>
      <c r="F82" s="63">
        <v>0</v>
      </c>
      <c r="G82" s="63">
        <v>0</v>
      </c>
      <c r="H82" s="63">
        <v>0</v>
      </c>
      <c r="I82" s="43">
        <v>0</v>
      </c>
    </row>
    <row r="83" spans="1:9" s="9" customFormat="1" x14ac:dyDescent="0.25">
      <c r="A83" s="40"/>
      <c r="B83" s="7" t="s">
        <v>32</v>
      </c>
      <c r="C83" s="25" t="s">
        <v>11</v>
      </c>
      <c r="D83" s="25"/>
      <c r="E83" s="25"/>
      <c r="F83" s="133">
        <f>SUM(F84:F85)</f>
        <v>8024.7999999999993</v>
      </c>
      <c r="G83" s="28">
        <f>SUM(G84:G85)</f>
        <v>0</v>
      </c>
      <c r="H83" s="28">
        <f>SUM(H84:H85)</f>
        <v>0</v>
      </c>
      <c r="I83" s="44" t="str">
        <f t="shared" si="6"/>
        <v/>
      </c>
    </row>
    <row r="84" spans="1:9" ht="117.75" customHeight="1" x14ac:dyDescent="0.25">
      <c r="A84" s="38">
        <v>48</v>
      </c>
      <c r="B84" s="93" t="s">
        <v>41</v>
      </c>
      <c r="C84" s="60" t="s">
        <v>9</v>
      </c>
      <c r="D84" s="5"/>
      <c r="E84" s="84" t="s">
        <v>210</v>
      </c>
      <c r="F84" s="63">
        <v>27.65</v>
      </c>
      <c r="G84" s="63">
        <v>0</v>
      </c>
      <c r="H84" s="52">
        <v>0</v>
      </c>
      <c r="I84" s="43">
        <v>0</v>
      </c>
    </row>
    <row r="85" spans="1:9" ht="53.25" customHeight="1" thickBot="1" x14ac:dyDescent="0.3">
      <c r="A85" s="38">
        <v>49</v>
      </c>
      <c r="B85" s="93" t="s">
        <v>42</v>
      </c>
      <c r="C85" s="60" t="s">
        <v>15</v>
      </c>
      <c r="D85" s="5"/>
      <c r="E85" s="84" t="s">
        <v>211</v>
      </c>
      <c r="F85" s="63">
        <v>7997.15</v>
      </c>
      <c r="G85" s="63">
        <v>0</v>
      </c>
      <c r="H85" s="30">
        <v>0</v>
      </c>
      <c r="I85" s="43">
        <v>0</v>
      </c>
    </row>
    <row r="86" spans="1:9" x14ac:dyDescent="0.25">
      <c r="A86" s="174" t="s">
        <v>1</v>
      </c>
      <c r="B86" s="177" t="s">
        <v>73</v>
      </c>
      <c r="C86" s="180" t="s">
        <v>2</v>
      </c>
      <c r="D86" s="180"/>
      <c r="E86" s="177" t="s">
        <v>71</v>
      </c>
      <c r="F86" s="180" t="s">
        <v>82</v>
      </c>
      <c r="G86" s="180"/>
      <c r="H86" s="180"/>
      <c r="I86" s="182"/>
    </row>
    <row r="87" spans="1:9" x14ac:dyDescent="0.25">
      <c r="A87" s="175"/>
      <c r="B87" s="178"/>
      <c r="C87" s="181"/>
      <c r="D87" s="181"/>
      <c r="E87" s="178"/>
      <c r="F87" s="163" t="s">
        <v>138</v>
      </c>
      <c r="G87" s="163" t="s">
        <v>79</v>
      </c>
      <c r="H87" s="163"/>
      <c r="I87" s="165"/>
    </row>
    <row r="88" spans="1:9" x14ac:dyDescent="0.25">
      <c r="A88" s="175"/>
      <c r="B88" s="178"/>
      <c r="C88" s="136" t="s">
        <v>74</v>
      </c>
      <c r="D88" s="136" t="s">
        <v>75</v>
      </c>
      <c r="E88" s="178"/>
      <c r="F88" s="163"/>
      <c r="G88" s="136" t="s">
        <v>80</v>
      </c>
      <c r="H88" s="163" t="s">
        <v>81</v>
      </c>
      <c r="I88" s="165" t="s">
        <v>69</v>
      </c>
    </row>
    <row r="89" spans="1:9" ht="24.75" customHeight="1" thickBot="1" x14ac:dyDescent="0.3">
      <c r="A89" s="176"/>
      <c r="B89" s="179"/>
      <c r="C89" s="173"/>
      <c r="D89" s="173"/>
      <c r="E89" s="179"/>
      <c r="F89" s="164"/>
      <c r="G89" s="173"/>
      <c r="H89" s="164"/>
      <c r="I89" s="166"/>
    </row>
    <row r="90" spans="1:9" ht="36.75" customHeight="1" thickBot="1" x14ac:dyDescent="0.3">
      <c r="A90" s="170" t="s">
        <v>78</v>
      </c>
      <c r="B90" s="171"/>
      <c r="C90" s="171"/>
      <c r="D90" s="171"/>
      <c r="E90" s="171"/>
      <c r="F90" s="171"/>
      <c r="G90" s="171"/>
      <c r="H90" s="171"/>
      <c r="I90" s="172"/>
    </row>
    <row r="91" spans="1:9" ht="36.75" customHeight="1" x14ac:dyDescent="0.25">
      <c r="A91" s="144" t="s">
        <v>48</v>
      </c>
      <c r="B91" s="144"/>
      <c r="C91" s="144"/>
      <c r="D91" s="144"/>
      <c r="E91" s="144"/>
      <c r="F91" s="144"/>
      <c r="G91" s="144"/>
      <c r="H91" s="144"/>
      <c r="I91" s="144"/>
    </row>
    <row r="92" spans="1:9" ht="113.25" customHeight="1" x14ac:dyDescent="0.25">
      <c r="A92" s="38">
        <v>1</v>
      </c>
      <c r="B92" s="148" t="s">
        <v>8</v>
      </c>
      <c r="C92" s="14" t="s">
        <v>188</v>
      </c>
      <c r="D92" s="73"/>
      <c r="E92" s="160" t="s">
        <v>212</v>
      </c>
      <c r="F92" s="110" t="s">
        <v>131</v>
      </c>
      <c r="G92" s="70" t="s">
        <v>88</v>
      </c>
      <c r="H92" s="70" t="s">
        <v>88</v>
      </c>
      <c r="I92" s="70">
        <v>100</v>
      </c>
    </row>
    <row r="93" spans="1:9" ht="91.5" customHeight="1" x14ac:dyDescent="0.25">
      <c r="A93" s="38">
        <v>2</v>
      </c>
      <c r="B93" s="149"/>
      <c r="C93" s="14" t="s">
        <v>51</v>
      </c>
      <c r="D93" s="73"/>
      <c r="E93" s="161"/>
      <c r="F93" s="110" t="s">
        <v>131</v>
      </c>
      <c r="G93" s="70" t="s">
        <v>88</v>
      </c>
      <c r="H93" s="70" t="s">
        <v>88</v>
      </c>
      <c r="I93" s="70">
        <v>100</v>
      </c>
    </row>
    <row r="94" spans="1:9" ht="96.75" customHeight="1" x14ac:dyDescent="0.25">
      <c r="A94" s="38">
        <v>3</v>
      </c>
      <c r="B94" s="77" t="s">
        <v>13</v>
      </c>
      <c r="C94" s="14" t="s">
        <v>86</v>
      </c>
      <c r="D94" s="73"/>
      <c r="E94" s="161"/>
      <c r="F94" s="110" t="s">
        <v>131</v>
      </c>
      <c r="G94" s="70" t="s">
        <v>88</v>
      </c>
      <c r="H94" s="70" t="s">
        <v>88</v>
      </c>
      <c r="I94" s="70">
        <v>100</v>
      </c>
    </row>
    <row r="95" spans="1:9" ht="40.5" customHeight="1" x14ac:dyDescent="0.25">
      <c r="A95" s="38">
        <v>4</v>
      </c>
      <c r="B95" s="77" t="s">
        <v>22</v>
      </c>
      <c r="C95" s="14" t="s">
        <v>189</v>
      </c>
      <c r="D95" s="73"/>
      <c r="E95" s="162"/>
      <c r="F95" s="110" t="s">
        <v>131</v>
      </c>
      <c r="G95" s="70" t="s">
        <v>88</v>
      </c>
      <c r="H95" s="70" t="s">
        <v>88</v>
      </c>
      <c r="I95" s="70">
        <v>100</v>
      </c>
    </row>
    <row r="96" spans="1:9" s="119" customFormat="1" ht="40.5" customHeight="1" x14ac:dyDescent="0.25">
      <c r="A96" s="144" t="s">
        <v>49</v>
      </c>
      <c r="B96" s="144"/>
      <c r="C96" s="144"/>
      <c r="D96" s="144"/>
      <c r="E96" s="144"/>
      <c r="F96" s="144"/>
      <c r="G96" s="144"/>
      <c r="H96" s="144"/>
      <c r="I96" s="144"/>
    </row>
    <row r="97" spans="1:9" s="119" customFormat="1" ht="40.5" customHeight="1" x14ac:dyDescent="0.25">
      <c r="A97" s="26">
        <v>5</v>
      </c>
      <c r="B97" s="77" t="s">
        <v>25</v>
      </c>
      <c r="C97" s="14" t="s">
        <v>269</v>
      </c>
      <c r="D97" s="73"/>
      <c r="E97" s="121" t="s">
        <v>270</v>
      </c>
      <c r="F97" s="110" t="s">
        <v>131</v>
      </c>
      <c r="G97" s="70" t="s">
        <v>88</v>
      </c>
      <c r="H97" s="70" t="s">
        <v>88</v>
      </c>
      <c r="I97" s="70">
        <v>100</v>
      </c>
    </row>
    <row r="98" spans="1:9" ht="36.75" customHeight="1" x14ac:dyDescent="0.25">
      <c r="A98" s="144" t="s">
        <v>61</v>
      </c>
      <c r="B98" s="144"/>
      <c r="C98" s="144"/>
      <c r="D98" s="144"/>
      <c r="E98" s="144"/>
      <c r="F98" s="144"/>
      <c r="G98" s="144"/>
      <c r="H98" s="144"/>
      <c r="I98" s="144"/>
    </row>
    <row r="99" spans="1:9" ht="156.75" customHeight="1" x14ac:dyDescent="0.25">
      <c r="A99" s="38">
        <v>6</v>
      </c>
      <c r="B99" s="77" t="s">
        <v>33</v>
      </c>
      <c r="C99" s="58" t="s">
        <v>87</v>
      </c>
      <c r="D99" s="73"/>
      <c r="E99" s="84" t="s">
        <v>299</v>
      </c>
      <c r="F99" s="110" t="s">
        <v>131</v>
      </c>
      <c r="G99" s="70" t="s">
        <v>88</v>
      </c>
      <c r="H99" s="70" t="s">
        <v>88</v>
      </c>
      <c r="I99" s="70">
        <v>100</v>
      </c>
    </row>
    <row r="100" spans="1:9" s="119" customFormat="1" ht="126" customHeight="1" x14ac:dyDescent="0.25">
      <c r="A100" s="38">
        <v>7</v>
      </c>
      <c r="B100" s="77" t="s">
        <v>34</v>
      </c>
      <c r="C100" s="58" t="s">
        <v>147</v>
      </c>
      <c r="D100" s="73"/>
      <c r="E100" s="84" t="s">
        <v>271</v>
      </c>
      <c r="F100" s="110" t="s">
        <v>272</v>
      </c>
      <c r="G100" s="70">
        <v>70</v>
      </c>
      <c r="H100" s="70">
        <v>0</v>
      </c>
      <c r="I100" s="70">
        <v>100</v>
      </c>
    </row>
    <row r="101" spans="1:9" ht="58.5" customHeight="1" x14ac:dyDescent="0.25">
      <c r="A101" s="38">
        <v>8</v>
      </c>
      <c r="B101" s="77" t="s">
        <v>35</v>
      </c>
      <c r="C101" s="59" t="s">
        <v>52</v>
      </c>
      <c r="D101" s="73"/>
      <c r="E101" s="16" t="s">
        <v>302</v>
      </c>
      <c r="F101" s="110" t="s">
        <v>131</v>
      </c>
      <c r="G101" s="70" t="s">
        <v>88</v>
      </c>
      <c r="H101" s="70" t="s">
        <v>88</v>
      </c>
      <c r="I101" s="70">
        <v>100</v>
      </c>
    </row>
    <row r="102" spans="1:9" s="119" customFormat="1" ht="58.5" customHeight="1" x14ac:dyDescent="0.25">
      <c r="A102" s="38">
        <v>9</v>
      </c>
      <c r="B102" s="77" t="s">
        <v>36</v>
      </c>
      <c r="C102" s="59" t="s">
        <v>62</v>
      </c>
      <c r="D102" s="73"/>
      <c r="E102" s="84" t="s">
        <v>273</v>
      </c>
      <c r="F102" s="110" t="s">
        <v>131</v>
      </c>
      <c r="G102" s="70" t="s">
        <v>88</v>
      </c>
      <c r="H102" s="70" t="s">
        <v>88</v>
      </c>
      <c r="I102" s="70">
        <v>100</v>
      </c>
    </row>
    <row r="103" spans="1:9" ht="49.5" customHeight="1" x14ac:dyDescent="0.25">
      <c r="A103" s="38">
        <v>10</v>
      </c>
      <c r="B103" s="77" t="s">
        <v>37</v>
      </c>
      <c r="C103" s="14" t="s">
        <v>62</v>
      </c>
      <c r="D103" s="73"/>
      <c r="E103" s="16" t="s">
        <v>300</v>
      </c>
      <c r="F103" s="110" t="s">
        <v>131</v>
      </c>
      <c r="G103" s="70" t="s">
        <v>88</v>
      </c>
      <c r="H103" s="70" t="s">
        <v>88</v>
      </c>
      <c r="I103" s="70">
        <v>100</v>
      </c>
    </row>
    <row r="104" spans="1:9" ht="36.75" customHeight="1" x14ac:dyDescent="0.25">
      <c r="A104" s="145" t="s">
        <v>59</v>
      </c>
      <c r="B104" s="146"/>
      <c r="C104" s="146"/>
      <c r="D104" s="146"/>
      <c r="E104" s="146"/>
      <c r="F104" s="146"/>
      <c r="G104" s="146"/>
      <c r="H104" s="146"/>
      <c r="I104" s="147"/>
    </row>
    <row r="105" spans="1:9" ht="39" customHeight="1" x14ac:dyDescent="0.25">
      <c r="A105" s="38">
        <v>11</v>
      </c>
      <c r="B105" s="77" t="s">
        <v>41</v>
      </c>
      <c r="C105" s="60" t="s">
        <v>53</v>
      </c>
      <c r="D105" s="73"/>
      <c r="E105" s="84" t="s">
        <v>213</v>
      </c>
      <c r="F105" s="110" t="s">
        <v>131</v>
      </c>
      <c r="G105" s="70" t="s">
        <v>88</v>
      </c>
      <c r="H105" s="70" t="s">
        <v>88</v>
      </c>
      <c r="I105" s="70">
        <v>100</v>
      </c>
    </row>
    <row r="106" spans="1:9" ht="75.75" customHeight="1" x14ac:dyDescent="0.25">
      <c r="A106" s="38">
        <v>12</v>
      </c>
      <c r="B106" s="77" t="s">
        <v>190</v>
      </c>
      <c r="C106" s="16" t="s">
        <v>91</v>
      </c>
      <c r="D106" s="73"/>
      <c r="E106" s="16" t="s">
        <v>303</v>
      </c>
      <c r="F106" s="110" t="s">
        <v>131</v>
      </c>
      <c r="G106" s="70" t="s">
        <v>88</v>
      </c>
      <c r="H106" s="70" t="s">
        <v>88</v>
      </c>
      <c r="I106" s="70">
        <v>100</v>
      </c>
    </row>
    <row r="107" spans="1:9" s="119" customFormat="1" ht="291" customHeight="1" x14ac:dyDescent="0.25">
      <c r="A107" s="122">
        <v>13</v>
      </c>
      <c r="B107" s="77" t="s">
        <v>60</v>
      </c>
      <c r="C107" s="16" t="s">
        <v>161</v>
      </c>
      <c r="D107" s="73"/>
      <c r="E107" s="84" t="s">
        <v>274</v>
      </c>
      <c r="F107" s="110" t="s">
        <v>275</v>
      </c>
      <c r="G107" s="70">
        <v>100</v>
      </c>
      <c r="H107" s="70">
        <v>6</v>
      </c>
      <c r="I107" s="70">
        <v>100</v>
      </c>
    </row>
    <row r="108" spans="1:9" ht="36.75" customHeight="1" x14ac:dyDescent="0.25">
      <c r="A108" s="145" t="s">
        <v>46</v>
      </c>
      <c r="B108" s="146"/>
      <c r="C108" s="146"/>
      <c r="D108" s="146"/>
      <c r="E108" s="146"/>
      <c r="F108" s="146"/>
      <c r="G108" s="146"/>
      <c r="H108" s="146"/>
      <c r="I108" s="147"/>
    </row>
    <row r="109" spans="1:9" ht="99.75" customHeight="1" x14ac:dyDescent="0.25">
      <c r="A109" s="38">
        <v>14</v>
      </c>
      <c r="B109" s="77" t="s">
        <v>54</v>
      </c>
      <c r="C109" s="58" t="s">
        <v>92</v>
      </c>
      <c r="D109" s="73"/>
      <c r="E109" s="84" t="s">
        <v>296</v>
      </c>
      <c r="F109" s="110" t="s">
        <v>132</v>
      </c>
      <c r="G109" s="70">
        <v>12</v>
      </c>
      <c r="H109" s="69">
        <v>2</v>
      </c>
      <c r="I109" s="118">
        <f>H109/G109*100</f>
        <v>16.666666666666664</v>
      </c>
    </row>
    <row r="110" spans="1:9" s="104" customFormat="1" ht="78.75" customHeight="1" x14ac:dyDescent="0.25">
      <c r="A110" s="38">
        <v>15</v>
      </c>
      <c r="B110" s="77" t="s">
        <v>193</v>
      </c>
      <c r="C110" s="58" t="s">
        <v>192</v>
      </c>
      <c r="D110" s="73"/>
      <c r="E110" s="84" t="s">
        <v>214</v>
      </c>
      <c r="F110" s="110" t="s">
        <v>131</v>
      </c>
      <c r="G110" s="70" t="s">
        <v>88</v>
      </c>
      <c r="H110" s="69" t="s">
        <v>88</v>
      </c>
      <c r="I110" s="69">
        <v>100</v>
      </c>
    </row>
    <row r="111" spans="1:9" s="119" customFormat="1" ht="78.75" customHeight="1" x14ac:dyDescent="0.25">
      <c r="A111" s="38">
        <v>16</v>
      </c>
      <c r="B111" s="77" t="s">
        <v>57</v>
      </c>
      <c r="C111" s="58" t="s">
        <v>238</v>
      </c>
      <c r="D111" s="73"/>
      <c r="E111" s="84" t="s">
        <v>276</v>
      </c>
      <c r="F111" s="110" t="s">
        <v>69</v>
      </c>
      <c r="G111" s="70">
        <v>100.9</v>
      </c>
      <c r="H111" s="70">
        <v>0</v>
      </c>
      <c r="I111" s="130">
        <f>H111/G111*100</f>
        <v>0</v>
      </c>
    </row>
    <row r="112" spans="1:9" ht="152.25" customHeight="1" x14ac:dyDescent="0.25">
      <c r="A112" s="38">
        <v>17</v>
      </c>
      <c r="B112" s="77" t="s">
        <v>191</v>
      </c>
      <c r="C112" s="62" t="s">
        <v>63</v>
      </c>
      <c r="D112" s="73"/>
      <c r="E112" s="84" t="s">
        <v>304</v>
      </c>
      <c r="F112" s="110" t="s">
        <v>133</v>
      </c>
      <c r="G112" s="70">
        <v>2</v>
      </c>
      <c r="H112" s="70">
        <v>0</v>
      </c>
      <c r="I112" s="130">
        <f>H112/G112*100</f>
        <v>0</v>
      </c>
    </row>
    <row r="113" spans="1:9" ht="41.25" customHeight="1" x14ac:dyDescent="0.25">
      <c r="A113" s="38">
        <v>18</v>
      </c>
      <c r="B113" s="77" t="s">
        <v>277</v>
      </c>
      <c r="C113" s="76" t="s">
        <v>64</v>
      </c>
      <c r="D113" s="75"/>
      <c r="E113" s="84" t="s">
        <v>215</v>
      </c>
      <c r="F113" s="111" t="s">
        <v>131</v>
      </c>
      <c r="G113" s="78" t="s">
        <v>88</v>
      </c>
      <c r="H113" s="69" t="s">
        <v>88</v>
      </c>
      <c r="I113" s="69">
        <v>100</v>
      </c>
    </row>
    <row r="114" spans="1:9" ht="57" customHeight="1" x14ac:dyDescent="0.25">
      <c r="A114" s="120">
        <v>19</v>
      </c>
      <c r="B114" s="120" t="s">
        <v>278</v>
      </c>
      <c r="C114" s="74" t="s">
        <v>93</v>
      </c>
      <c r="D114" s="73"/>
      <c r="E114" s="74" t="s">
        <v>194</v>
      </c>
      <c r="F114" s="120">
        <v>270</v>
      </c>
      <c r="G114" s="120">
        <v>70</v>
      </c>
      <c r="H114" s="135">
        <v>0</v>
      </c>
      <c r="I114" s="129">
        <f>H114/G114*100</f>
        <v>0</v>
      </c>
    </row>
    <row r="115" spans="1:9" ht="57" customHeight="1" x14ac:dyDescent="0.25">
      <c r="A115" s="145" t="s">
        <v>7</v>
      </c>
      <c r="B115" s="146"/>
      <c r="C115" s="146"/>
      <c r="D115" s="146"/>
      <c r="E115" s="146"/>
      <c r="F115" s="146"/>
      <c r="G115" s="146"/>
      <c r="H115" s="146"/>
      <c r="I115" s="147"/>
    </row>
    <row r="116" spans="1:9" ht="43.5" customHeight="1" x14ac:dyDescent="0.25">
      <c r="A116" s="81">
        <v>20</v>
      </c>
      <c r="B116" s="77" t="s">
        <v>8</v>
      </c>
      <c r="C116" s="64" t="s">
        <v>165</v>
      </c>
      <c r="D116" s="5"/>
      <c r="E116" s="84" t="s">
        <v>216</v>
      </c>
      <c r="F116" s="105" t="s">
        <v>88</v>
      </c>
      <c r="G116" s="30" t="s">
        <v>88</v>
      </c>
      <c r="H116" s="30" t="s">
        <v>88</v>
      </c>
      <c r="I116" s="122">
        <v>100</v>
      </c>
    </row>
    <row r="117" spans="1:9" s="106" customFormat="1" ht="43.5" customHeight="1" x14ac:dyDescent="0.25">
      <c r="A117" s="26">
        <v>21</v>
      </c>
      <c r="B117" s="77" t="s">
        <v>13</v>
      </c>
      <c r="C117" s="64" t="s">
        <v>94</v>
      </c>
      <c r="D117" s="5"/>
      <c r="E117" s="84" t="s">
        <v>218</v>
      </c>
      <c r="F117" s="105" t="s">
        <v>88</v>
      </c>
      <c r="G117" s="30" t="s">
        <v>88</v>
      </c>
      <c r="H117" s="30" t="s">
        <v>88</v>
      </c>
      <c r="I117" s="122">
        <v>100</v>
      </c>
    </row>
    <row r="118" spans="1:9" ht="95.25" customHeight="1" x14ac:dyDescent="0.25">
      <c r="A118" s="26">
        <v>22</v>
      </c>
      <c r="B118" s="77" t="s">
        <v>22</v>
      </c>
      <c r="C118" s="64" t="s">
        <v>19</v>
      </c>
      <c r="D118" s="5"/>
      <c r="E118" s="84" t="s">
        <v>217</v>
      </c>
      <c r="F118" s="113" t="s">
        <v>131</v>
      </c>
      <c r="G118" s="30" t="s">
        <v>88</v>
      </c>
      <c r="H118" s="52" t="s">
        <v>88</v>
      </c>
      <c r="I118" s="122">
        <v>100</v>
      </c>
    </row>
    <row r="119" spans="1:9" ht="59.25" customHeight="1" x14ac:dyDescent="0.25">
      <c r="A119" s="38">
        <v>23</v>
      </c>
      <c r="B119" s="77" t="s">
        <v>196</v>
      </c>
      <c r="C119" s="60" t="s">
        <v>43</v>
      </c>
      <c r="D119" s="73"/>
      <c r="E119" s="84" t="s">
        <v>219</v>
      </c>
      <c r="F119" s="113" t="s">
        <v>131</v>
      </c>
      <c r="G119" s="53" t="s">
        <v>88</v>
      </c>
      <c r="H119" s="30" t="s">
        <v>88</v>
      </c>
      <c r="I119" s="122">
        <v>100</v>
      </c>
    </row>
    <row r="120" spans="1:9" ht="36.75" customHeight="1" x14ac:dyDescent="0.25">
      <c r="A120" s="145" t="s">
        <v>12</v>
      </c>
      <c r="B120" s="146"/>
      <c r="C120" s="146"/>
      <c r="D120" s="146"/>
      <c r="E120" s="146"/>
      <c r="F120" s="146"/>
      <c r="G120" s="146"/>
      <c r="H120" s="146"/>
      <c r="I120" s="147"/>
    </row>
    <row r="121" spans="1:9" s="119" customFormat="1" ht="36.75" customHeight="1" x14ac:dyDescent="0.25">
      <c r="A121" s="53">
        <v>24</v>
      </c>
      <c r="B121" s="53" t="s">
        <v>27</v>
      </c>
      <c r="C121" s="53" t="s">
        <v>279</v>
      </c>
      <c r="D121" s="53"/>
      <c r="E121" s="53" t="s">
        <v>280</v>
      </c>
      <c r="F121" s="53" t="s">
        <v>131</v>
      </c>
      <c r="G121" s="53" t="s">
        <v>88</v>
      </c>
      <c r="H121" s="53" t="s">
        <v>88</v>
      </c>
      <c r="I121" s="53">
        <v>100</v>
      </c>
    </row>
    <row r="122" spans="1:9" ht="36.75" customHeight="1" x14ac:dyDescent="0.25">
      <c r="A122" s="56">
        <v>25</v>
      </c>
      <c r="B122" s="77" t="s">
        <v>28</v>
      </c>
      <c r="C122" s="154" t="s">
        <v>105</v>
      </c>
      <c r="D122" s="155"/>
      <c r="E122" s="155"/>
      <c r="F122" s="155"/>
      <c r="G122" s="155"/>
      <c r="H122" s="155"/>
      <c r="I122" s="156"/>
    </row>
    <row r="123" spans="1:9" ht="82.5" customHeight="1" x14ac:dyDescent="0.25">
      <c r="A123" s="53">
        <v>26</v>
      </c>
      <c r="B123" s="77" t="s">
        <v>123</v>
      </c>
      <c r="C123" s="67" t="s">
        <v>281</v>
      </c>
      <c r="D123" s="73"/>
      <c r="E123" s="60" t="s">
        <v>141</v>
      </c>
      <c r="F123" s="110" t="s">
        <v>134</v>
      </c>
      <c r="G123" s="80" t="s">
        <v>195</v>
      </c>
      <c r="H123" s="80" t="s">
        <v>195</v>
      </c>
      <c r="I123" s="69" t="s">
        <v>195</v>
      </c>
    </row>
    <row r="124" spans="1:9" ht="80.25" customHeight="1" x14ac:dyDescent="0.25">
      <c r="A124" s="122">
        <v>27</v>
      </c>
      <c r="B124" s="77" t="s">
        <v>124</v>
      </c>
      <c r="C124" s="67" t="s">
        <v>282</v>
      </c>
      <c r="D124" s="73"/>
      <c r="E124" s="60" t="s">
        <v>141</v>
      </c>
      <c r="F124" s="110" t="s">
        <v>134</v>
      </c>
      <c r="G124" s="80" t="s">
        <v>195</v>
      </c>
      <c r="H124" s="80" t="s">
        <v>195</v>
      </c>
      <c r="I124" s="69" t="s">
        <v>195</v>
      </c>
    </row>
    <row r="125" spans="1:9" ht="78" customHeight="1" x14ac:dyDescent="0.25">
      <c r="A125" s="53">
        <v>28</v>
      </c>
      <c r="B125" s="77" t="s">
        <v>125</v>
      </c>
      <c r="C125" s="67" t="s">
        <v>283</v>
      </c>
      <c r="D125" s="73"/>
      <c r="E125" s="60" t="s">
        <v>141</v>
      </c>
      <c r="F125" s="110" t="s">
        <v>134</v>
      </c>
      <c r="G125" s="80" t="s">
        <v>195</v>
      </c>
      <c r="H125" s="80" t="s">
        <v>195</v>
      </c>
      <c r="I125" s="69" t="s">
        <v>195</v>
      </c>
    </row>
    <row r="126" spans="1:9" ht="77.25" customHeight="1" x14ac:dyDescent="0.25">
      <c r="A126" s="122">
        <v>29</v>
      </c>
      <c r="B126" s="107" t="s">
        <v>29</v>
      </c>
      <c r="C126" s="58" t="s">
        <v>106</v>
      </c>
      <c r="D126" s="50"/>
      <c r="E126" s="84" t="s">
        <v>140</v>
      </c>
      <c r="F126" s="110" t="s">
        <v>131</v>
      </c>
      <c r="G126" s="79" t="s">
        <v>88</v>
      </c>
      <c r="H126" s="79" t="s">
        <v>88</v>
      </c>
      <c r="I126" s="69">
        <v>100</v>
      </c>
    </row>
    <row r="127" spans="1:9" ht="37.5" x14ac:dyDescent="0.25">
      <c r="A127" s="53">
        <v>30</v>
      </c>
      <c r="B127" s="107" t="s">
        <v>30</v>
      </c>
      <c r="C127" s="58" t="s">
        <v>107</v>
      </c>
      <c r="D127" s="50"/>
      <c r="E127" s="84" t="s">
        <v>142</v>
      </c>
      <c r="F127" s="110" t="s">
        <v>131</v>
      </c>
      <c r="G127" s="79" t="s">
        <v>88</v>
      </c>
      <c r="H127" s="79" t="s">
        <v>88</v>
      </c>
      <c r="I127" s="69">
        <v>100</v>
      </c>
    </row>
    <row r="128" spans="1:9" ht="93.75" x14ac:dyDescent="0.25">
      <c r="A128" s="122">
        <v>31</v>
      </c>
      <c r="B128" s="107" t="s">
        <v>197</v>
      </c>
      <c r="C128" s="60" t="s">
        <v>17</v>
      </c>
      <c r="D128" s="50"/>
      <c r="E128" s="84" t="s">
        <v>219</v>
      </c>
      <c r="F128" s="110" t="s">
        <v>131</v>
      </c>
      <c r="G128" s="79" t="s">
        <v>88</v>
      </c>
      <c r="H128" s="79" t="s">
        <v>88</v>
      </c>
      <c r="I128" s="69">
        <v>100</v>
      </c>
    </row>
    <row r="129" spans="1:9" x14ac:dyDescent="0.25">
      <c r="A129" s="53">
        <v>32</v>
      </c>
      <c r="B129" s="107" t="s">
        <v>198</v>
      </c>
      <c r="C129" s="154" t="s">
        <v>110</v>
      </c>
      <c r="D129" s="155"/>
      <c r="E129" s="155"/>
      <c r="F129" s="155" t="s">
        <v>131</v>
      </c>
      <c r="G129" s="155" t="s">
        <v>88</v>
      </c>
      <c r="H129" s="155"/>
      <c r="I129" s="156"/>
    </row>
    <row r="130" spans="1:9" ht="131.25" x14ac:dyDescent="0.25">
      <c r="A130" s="122">
        <v>33</v>
      </c>
      <c r="B130" s="107" t="s">
        <v>199</v>
      </c>
      <c r="C130" s="68" t="s">
        <v>111</v>
      </c>
      <c r="D130" s="50"/>
      <c r="E130" s="84" t="s">
        <v>284</v>
      </c>
      <c r="F130" s="110" t="s">
        <v>131</v>
      </c>
      <c r="G130" s="79" t="s">
        <v>88</v>
      </c>
      <c r="H130" s="79" t="s">
        <v>88</v>
      </c>
      <c r="I130" s="69">
        <v>100</v>
      </c>
    </row>
    <row r="131" spans="1:9" ht="58.5" customHeight="1" x14ac:dyDescent="0.25">
      <c r="A131" s="53">
        <v>34</v>
      </c>
      <c r="B131" s="107" t="s">
        <v>200</v>
      </c>
      <c r="C131" s="68" t="s">
        <v>112</v>
      </c>
      <c r="D131" s="50"/>
      <c r="E131" s="84" t="s">
        <v>143</v>
      </c>
      <c r="F131" s="110" t="s">
        <v>131</v>
      </c>
      <c r="G131" s="79" t="s">
        <v>88</v>
      </c>
      <c r="H131" s="79" t="s">
        <v>88</v>
      </c>
      <c r="I131" s="69">
        <v>100</v>
      </c>
    </row>
    <row r="132" spans="1:9" ht="75" x14ac:dyDescent="0.25">
      <c r="A132" s="122">
        <v>35</v>
      </c>
      <c r="B132" s="107" t="s">
        <v>201</v>
      </c>
      <c r="C132" s="68" t="s">
        <v>113</v>
      </c>
      <c r="D132" s="50"/>
      <c r="E132" s="84" t="s">
        <v>144</v>
      </c>
      <c r="F132" s="110" t="s">
        <v>131</v>
      </c>
      <c r="G132" s="79" t="s">
        <v>88</v>
      </c>
      <c r="H132" s="79" t="s">
        <v>88</v>
      </c>
      <c r="I132" s="69">
        <v>100</v>
      </c>
    </row>
    <row r="133" spans="1:9" ht="75" x14ac:dyDescent="0.25">
      <c r="A133" s="53">
        <v>36</v>
      </c>
      <c r="B133" s="107" t="s">
        <v>202</v>
      </c>
      <c r="C133" s="60" t="s">
        <v>114</v>
      </c>
      <c r="D133" s="50"/>
      <c r="E133" s="50" t="s">
        <v>145</v>
      </c>
      <c r="F133" s="110" t="s">
        <v>131</v>
      </c>
      <c r="G133" s="79" t="s">
        <v>88</v>
      </c>
      <c r="H133" s="79" t="s">
        <v>88</v>
      </c>
      <c r="I133" s="69">
        <v>100</v>
      </c>
    </row>
    <row r="134" spans="1:9" ht="37.5" x14ac:dyDescent="0.25">
      <c r="A134" s="56">
        <v>37</v>
      </c>
      <c r="B134" s="56" t="s">
        <v>285</v>
      </c>
      <c r="C134" s="58" t="s">
        <v>21</v>
      </c>
      <c r="D134" s="50"/>
      <c r="E134" s="50" t="s">
        <v>146</v>
      </c>
      <c r="F134" s="110" t="s">
        <v>131</v>
      </c>
      <c r="G134" s="79" t="s">
        <v>88</v>
      </c>
      <c r="H134" s="79" t="s">
        <v>88</v>
      </c>
      <c r="I134" s="69">
        <v>100</v>
      </c>
    </row>
    <row r="135" spans="1:9" ht="18.75" customHeight="1" x14ac:dyDescent="0.25">
      <c r="A135" s="157" t="s">
        <v>16</v>
      </c>
      <c r="B135" s="158"/>
      <c r="C135" s="158"/>
      <c r="D135" s="158"/>
      <c r="E135" s="158"/>
      <c r="F135" s="158"/>
      <c r="G135" s="158"/>
      <c r="H135" s="158"/>
      <c r="I135" s="159"/>
    </row>
    <row r="136" spans="1:9" ht="189.75" customHeight="1" x14ac:dyDescent="0.25">
      <c r="A136" s="56">
        <v>38</v>
      </c>
      <c r="B136" s="107" t="s">
        <v>34</v>
      </c>
      <c r="C136" s="60" t="s">
        <v>127</v>
      </c>
      <c r="D136" s="50"/>
      <c r="E136" s="84" t="s">
        <v>137</v>
      </c>
      <c r="F136" s="113" t="s">
        <v>135</v>
      </c>
      <c r="G136" s="63" t="s">
        <v>286</v>
      </c>
      <c r="H136" s="56" t="s">
        <v>286</v>
      </c>
      <c r="I136" s="56">
        <v>100</v>
      </c>
    </row>
    <row r="137" spans="1:9" ht="37.5" x14ac:dyDescent="0.25">
      <c r="A137" s="56">
        <v>39</v>
      </c>
      <c r="B137" s="107" t="s">
        <v>35</v>
      </c>
      <c r="C137" s="60" t="s">
        <v>128</v>
      </c>
      <c r="D137" s="50"/>
      <c r="E137" s="84" t="s">
        <v>220</v>
      </c>
      <c r="F137" s="110" t="s">
        <v>131</v>
      </c>
      <c r="G137" s="96" t="s">
        <v>88</v>
      </c>
      <c r="H137" s="96" t="s">
        <v>88</v>
      </c>
      <c r="I137" s="69">
        <v>100</v>
      </c>
    </row>
    <row r="138" spans="1:9" ht="77.25" customHeight="1" x14ac:dyDescent="0.25">
      <c r="A138" s="56">
        <v>40</v>
      </c>
      <c r="B138" s="107" t="s">
        <v>36</v>
      </c>
      <c r="C138" s="60" t="s">
        <v>20</v>
      </c>
      <c r="D138" s="50"/>
      <c r="E138" s="84" t="s">
        <v>221</v>
      </c>
      <c r="F138" s="110" t="s">
        <v>131</v>
      </c>
      <c r="G138" s="96" t="s">
        <v>88</v>
      </c>
      <c r="H138" s="96" t="s">
        <v>88</v>
      </c>
      <c r="I138" s="69">
        <v>100</v>
      </c>
    </row>
    <row r="139" spans="1:9" ht="91.5" customHeight="1" x14ac:dyDescent="0.25">
      <c r="A139" s="56">
        <v>41</v>
      </c>
      <c r="B139" s="107" t="s">
        <v>37</v>
      </c>
      <c r="C139" s="60" t="s">
        <v>129</v>
      </c>
      <c r="D139" s="50"/>
      <c r="E139" s="84" t="s">
        <v>222</v>
      </c>
      <c r="F139" s="110" t="s">
        <v>131</v>
      </c>
      <c r="G139" s="96" t="s">
        <v>88</v>
      </c>
      <c r="H139" s="96" t="s">
        <v>88</v>
      </c>
      <c r="I139" s="69">
        <v>100</v>
      </c>
    </row>
    <row r="140" spans="1:9" s="119" customFormat="1" ht="91.5" customHeight="1" x14ac:dyDescent="0.25">
      <c r="A140" s="122">
        <v>42</v>
      </c>
      <c r="B140" s="122" t="s">
        <v>38</v>
      </c>
      <c r="C140" s="60" t="s">
        <v>287</v>
      </c>
      <c r="D140" s="50"/>
      <c r="E140" s="84" t="s">
        <v>288</v>
      </c>
      <c r="F140" s="110" t="s">
        <v>131</v>
      </c>
      <c r="G140" s="96" t="s">
        <v>88</v>
      </c>
      <c r="H140" s="96" t="s">
        <v>88</v>
      </c>
      <c r="I140" s="69">
        <v>100</v>
      </c>
    </row>
    <row r="141" spans="1:9" x14ac:dyDescent="0.25">
      <c r="A141" s="145" t="s">
        <v>11</v>
      </c>
      <c r="B141" s="146"/>
      <c r="C141" s="146"/>
      <c r="D141" s="146"/>
      <c r="E141" s="146"/>
      <c r="F141" s="146"/>
      <c r="G141" s="146"/>
      <c r="H141" s="146"/>
      <c r="I141" s="147"/>
    </row>
    <row r="142" spans="1:9" ht="56.25" x14ac:dyDescent="0.25">
      <c r="A142" s="56">
        <v>43</v>
      </c>
      <c r="B142" s="56" t="s">
        <v>39</v>
      </c>
      <c r="C142" s="6" t="s">
        <v>14</v>
      </c>
      <c r="D142" s="50"/>
      <c r="E142" s="84" t="s">
        <v>223</v>
      </c>
      <c r="F142" s="114" t="s">
        <v>131</v>
      </c>
      <c r="G142" s="96" t="s">
        <v>88</v>
      </c>
      <c r="H142" s="96" t="s">
        <v>88</v>
      </c>
      <c r="I142" s="69">
        <v>100</v>
      </c>
    </row>
    <row r="143" spans="1:9" ht="78.75" customHeight="1" x14ac:dyDescent="0.25">
      <c r="A143" s="56">
        <v>44</v>
      </c>
      <c r="B143" s="56" t="s">
        <v>40</v>
      </c>
      <c r="C143" s="60" t="s">
        <v>10</v>
      </c>
      <c r="D143" s="50"/>
      <c r="E143" s="84" t="s">
        <v>224</v>
      </c>
      <c r="F143" s="114" t="s">
        <v>131</v>
      </c>
      <c r="G143" s="96" t="s">
        <v>88</v>
      </c>
      <c r="H143" s="96" t="s">
        <v>88</v>
      </c>
      <c r="I143" s="69">
        <v>100</v>
      </c>
    </row>
    <row r="144" spans="1:9" s="119" customFormat="1" ht="27.75" customHeight="1" x14ac:dyDescent="0.25">
      <c r="A144" s="145" t="s">
        <v>289</v>
      </c>
      <c r="B144" s="146"/>
      <c r="C144" s="146"/>
      <c r="D144" s="146"/>
      <c r="E144" s="146"/>
      <c r="F144" s="146"/>
      <c r="G144" s="146"/>
      <c r="H144" s="146"/>
      <c r="I144" s="147"/>
    </row>
    <row r="145" spans="1:9" s="119" customFormat="1" ht="78.75" customHeight="1" x14ac:dyDescent="0.25">
      <c r="A145" s="122">
        <v>45</v>
      </c>
      <c r="B145" s="122" t="s">
        <v>54</v>
      </c>
      <c r="C145" s="60" t="s">
        <v>290</v>
      </c>
      <c r="D145" s="50"/>
      <c r="E145" s="84" t="s">
        <v>291</v>
      </c>
      <c r="F145" s="114" t="s">
        <v>131</v>
      </c>
      <c r="G145" s="96" t="s">
        <v>88</v>
      </c>
      <c r="H145" s="96" t="s">
        <v>88</v>
      </c>
      <c r="I145" s="69">
        <v>100</v>
      </c>
    </row>
    <row r="146" spans="1:9" s="119" customFormat="1" ht="78.75" customHeight="1" x14ac:dyDescent="0.25">
      <c r="A146" s="136">
        <v>46</v>
      </c>
      <c r="B146" s="136" t="s">
        <v>55</v>
      </c>
      <c r="C146" s="138" t="s">
        <v>292</v>
      </c>
      <c r="D146" s="50"/>
      <c r="E146" s="84" t="s">
        <v>293</v>
      </c>
      <c r="F146" s="114" t="s">
        <v>69</v>
      </c>
      <c r="G146" s="96" t="s">
        <v>295</v>
      </c>
      <c r="H146" s="96" t="s">
        <v>195</v>
      </c>
      <c r="I146" s="69" t="s">
        <v>195</v>
      </c>
    </row>
    <row r="147" spans="1:9" s="119" customFormat="1" ht="78.75" customHeight="1" x14ac:dyDescent="0.25">
      <c r="A147" s="137"/>
      <c r="B147" s="137"/>
      <c r="C147" s="139"/>
      <c r="D147" s="50"/>
      <c r="E147" s="84" t="s">
        <v>294</v>
      </c>
      <c r="F147" s="114" t="s">
        <v>69</v>
      </c>
      <c r="G147" s="96">
        <v>100</v>
      </c>
      <c r="H147" s="96">
        <v>100</v>
      </c>
      <c r="I147" s="69">
        <v>100</v>
      </c>
    </row>
    <row r="150" spans="1:9" x14ac:dyDescent="0.3">
      <c r="C150" s="85" t="s">
        <v>228</v>
      </c>
      <c r="D150" s="85" t="s">
        <v>225</v>
      </c>
      <c r="E150" s="85" t="s">
        <v>229</v>
      </c>
      <c r="F150" s="85"/>
    </row>
    <row r="151" spans="1:9" x14ac:dyDescent="0.3">
      <c r="C151" s="85" t="s">
        <v>136</v>
      </c>
      <c r="D151" s="85"/>
      <c r="E151" s="152"/>
      <c r="F151" s="152"/>
    </row>
    <row r="152" spans="1:9" x14ac:dyDescent="0.3">
      <c r="C152" s="85"/>
      <c r="D152" s="85"/>
      <c r="E152" s="85"/>
      <c r="F152" s="85"/>
    </row>
    <row r="153" spans="1:9" x14ac:dyDescent="0.3">
      <c r="C153" s="85" t="s">
        <v>230</v>
      </c>
      <c r="D153" s="85" t="s">
        <v>225</v>
      </c>
      <c r="E153" s="85"/>
      <c r="F153" s="85"/>
    </row>
    <row r="154" spans="1:9" x14ac:dyDescent="0.3">
      <c r="C154" s="85" t="s">
        <v>226</v>
      </c>
      <c r="D154" s="85"/>
      <c r="E154" s="153" t="s">
        <v>231</v>
      </c>
      <c r="F154" s="153"/>
    </row>
    <row r="155" spans="1:9" x14ac:dyDescent="0.3">
      <c r="C155" s="85"/>
      <c r="D155" s="85"/>
      <c r="E155" s="115"/>
      <c r="F155" s="115"/>
    </row>
    <row r="156" spans="1:9" x14ac:dyDescent="0.3">
      <c r="C156" s="85" t="s">
        <v>232</v>
      </c>
      <c r="D156" s="86"/>
      <c r="E156" s="85"/>
      <c r="F156" s="85"/>
    </row>
    <row r="157" spans="1:9" x14ac:dyDescent="0.3">
      <c r="C157" s="87" t="s">
        <v>227</v>
      </c>
      <c r="D157" s="86"/>
      <c r="E157" s="85"/>
      <c r="F157" s="85"/>
    </row>
  </sheetData>
  <mergeCells count="61">
    <mergeCell ref="A1:I1"/>
    <mergeCell ref="A2:I2"/>
    <mergeCell ref="A3:I3"/>
    <mergeCell ref="A12:I12"/>
    <mergeCell ref="F8:I8"/>
    <mergeCell ref="F10:F11"/>
    <mergeCell ref="F9:G9"/>
    <mergeCell ref="H9:I9"/>
    <mergeCell ref="H10:H11"/>
    <mergeCell ref="I10:I11"/>
    <mergeCell ref="E8:E11"/>
    <mergeCell ref="C8:D9"/>
    <mergeCell ref="C10:C11"/>
    <mergeCell ref="D10:D11"/>
    <mergeCell ref="A4:I4"/>
    <mergeCell ref="A8:A11"/>
    <mergeCell ref="A13:C13"/>
    <mergeCell ref="B7:I7"/>
    <mergeCell ref="B8:B11"/>
    <mergeCell ref="A5:I5"/>
    <mergeCell ref="A6:I6"/>
    <mergeCell ref="A34:C34"/>
    <mergeCell ref="A35:C35"/>
    <mergeCell ref="A90:I90"/>
    <mergeCell ref="F87:F89"/>
    <mergeCell ref="G87:I87"/>
    <mergeCell ref="G88:G89"/>
    <mergeCell ref="A86:A89"/>
    <mergeCell ref="B86:B89"/>
    <mergeCell ref="C86:D87"/>
    <mergeCell ref="E86:E89"/>
    <mergeCell ref="F86:I86"/>
    <mergeCell ref="C88:C89"/>
    <mergeCell ref="D88:D89"/>
    <mergeCell ref="C65:C67"/>
    <mergeCell ref="W58:AC58"/>
    <mergeCell ref="K58:U58"/>
    <mergeCell ref="E151:F151"/>
    <mergeCell ref="E154:F154"/>
    <mergeCell ref="A141:I141"/>
    <mergeCell ref="A104:I104"/>
    <mergeCell ref="C122:I122"/>
    <mergeCell ref="C129:I129"/>
    <mergeCell ref="A98:I98"/>
    <mergeCell ref="A108:I108"/>
    <mergeCell ref="A115:I115"/>
    <mergeCell ref="A120:I120"/>
    <mergeCell ref="A135:I135"/>
    <mergeCell ref="E92:E95"/>
    <mergeCell ref="H88:H89"/>
    <mergeCell ref="I88:I89"/>
    <mergeCell ref="A146:A147"/>
    <mergeCell ref="B146:B147"/>
    <mergeCell ref="C146:C147"/>
    <mergeCell ref="B46:B47"/>
    <mergeCell ref="C46:C47"/>
    <mergeCell ref="A46:A47"/>
    <mergeCell ref="A96:I96"/>
    <mergeCell ref="A144:I144"/>
    <mergeCell ref="A91:I91"/>
    <mergeCell ref="B92:B93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7" fitToHeight="6" orientation="portrait" r:id="rId1"/>
  <rowBreaks count="5" manualBreakCount="5">
    <brk id="30" max="8" man="1"/>
    <brk id="56" max="8" man="1"/>
    <brk id="71" max="8" man="1"/>
    <brk id="102" max="8" man="1"/>
    <brk id="1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2020-03-10T11:38:54Z</dcterms:modified>
</cp:coreProperties>
</file>