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отчет!$A$1:$I$140</definedName>
  </definedNames>
  <calcPr calcId="145621" refMode="R1C1"/>
</workbook>
</file>

<file path=xl/calcChain.xml><?xml version="1.0" encoding="utf-8"?>
<calcChain xmlns="http://schemas.openxmlformats.org/spreadsheetml/2006/main">
  <c r="H88" i="2" l="1"/>
  <c r="I81" i="2" l="1"/>
  <c r="H17" i="2"/>
  <c r="I40" i="2" l="1"/>
  <c r="H29" i="2"/>
  <c r="G29" i="2" l="1"/>
  <c r="G46" i="2"/>
  <c r="H46" i="2"/>
  <c r="F46" i="2"/>
  <c r="I50" i="2"/>
  <c r="F29" i="2"/>
  <c r="H15" i="2" l="1"/>
  <c r="I15" i="2" s="1"/>
  <c r="I61" i="2" l="1"/>
  <c r="I31" i="2"/>
  <c r="I17" i="2" l="1"/>
  <c r="I92" i="2" l="1"/>
  <c r="G15" i="2" l="1"/>
  <c r="F15" i="2"/>
  <c r="G51" i="2"/>
  <c r="H51" i="2"/>
  <c r="F51" i="2"/>
  <c r="F28" i="2"/>
  <c r="H42" i="2"/>
  <c r="G42" i="2"/>
  <c r="F42" i="2"/>
  <c r="I32" i="2"/>
  <c r="I33" i="2"/>
  <c r="G28" i="2" l="1"/>
  <c r="I21" i="2" l="1"/>
  <c r="H28" i="2" l="1"/>
  <c r="I19" i="2"/>
  <c r="I95" i="2" l="1"/>
  <c r="I47" i="2"/>
  <c r="I44" i="2"/>
  <c r="I45" i="2"/>
  <c r="I38" i="2" l="1"/>
  <c r="I35" i="2"/>
  <c r="I34" i="2"/>
  <c r="I29" i="2" l="1"/>
  <c r="H20" i="2" l="1"/>
  <c r="H14" i="2" s="1"/>
  <c r="I99" i="2" l="1"/>
  <c r="I91" i="2" l="1"/>
  <c r="I58" i="2" l="1"/>
  <c r="I57" i="2"/>
  <c r="G59" i="2" l="1"/>
  <c r="G24" i="2" s="1"/>
  <c r="G25" i="2" s="1"/>
  <c r="F59" i="2"/>
  <c r="F24" i="2" s="1"/>
  <c r="F25" i="2" s="1"/>
  <c r="I27" i="2"/>
  <c r="G20" i="2"/>
  <c r="G14" i="2" s="1"/>
  <c r="F20" i="2"/>
  <c r="F14" i="2" s="1"/>
  <c r="I55" i="2" l="1"/>
  <c r="I53" i="2"/>
  <c r="I48" i="2"/>
  <c r="I60" i="2" l="1"/>
  <c r="A53" i="2" l="1"/>
  <c r="A55" i="2" s="1"/>
  <c r="A56" i="2" s="1"/>
  <c r="I30" i="2" l="1"/>
  <c r="H59" i="2" l="1"/>
  <c r="H24" i="2" s="1"/>
  <c r="I46" i="2" l="1"/>
  <c r="I54" i="2"/>
  <c r="I52" i="2"/>
  <c r="I43" i="2"/>
  <c r="I42" i="2" l="1"/>
  <c r="I51" i="2"/>
  <c r="F13" i="2" l="1"/>
  <c r="G13" i="2" l="1"/>
  <c r="I28" i="2"/>
  <c r="I20" i="2"/>
  <c r="I59" i="2"/>
  <c r="H13" i="2" l="1"/>
  <c r="I13" i="2" s="1"/>
  <c r="I14" i="2"/>
  <c r="I24" i="2"/>
  <c r="I26" i="2"/>
  <c r="H25" i="2"/>
  <c r="I25" i="2" s="1"/>
</calcChain>
</file>

<file path=xl/sharedStrings.xml><?xml version="1.0" encoding="utf-8"?>
<sst xmlns="http://schemas.openxmlformats.org/spreadsheetml/2006/main" count="457" uniqueCount="292">
  <si>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</si>
  <si>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</si>
  <si>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</si>
  <si>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</si>
  <si>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</si>
  <si>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</si>
  <si>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</si>
  <si>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</si>
  <si>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</si>
  <si>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</si>
  <si>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</si>
  <si>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</si>
  <si>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</si>
  <si>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</si>
  <si>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</si>
  <si>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</si>
  <si>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</si>
  <si>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</si>
  <si>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</si>
  <si>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</si>
  <si>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</si>
  <si>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</si>
  <si>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</si>
  <si>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</si>
  <si>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</si>
  <si>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</si>
  <si>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</si>
  <si>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</si>
  <si>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</si>
  <si>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</si>
  <si>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</si>
  <si>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</si>
  <si>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</si>
  <si>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</si>
  <si>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</si>
  <si>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</si>
  <si>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</si>
  <si>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</si>
  <si>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</si>
  <si>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</si>
  <si>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</si>
  <si>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</si>
  <si>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</si>
  <si>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</si>
  <si>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</si>
  <si>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</si>
  <si>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</si>
  <si>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</si>
  <si>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</si>
  <si>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</si>
  <si>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</si>
  <si>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</si>
  <si>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</si>
  <si>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</si>
  <si>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</si>
  <si>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</si>
  <si>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</si>
  <si>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</si>
  <si>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</si>
  <si>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</si>
  <si>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</si>
  <si>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</si>
  <si>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</si>
  <si>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</si>
  <si>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</si>
  <si>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</si>
  <si>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</si>
  <si>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</si>
  <si>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</si>
  <si>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</si>
  <si>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</si>
  <si>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</si>
  <si>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</si>
  <si>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</si>
  <si>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</si>
  <si>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</si>
  <si>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</si>
  <si>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</si>
  <si>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</si>
  <si>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</si>
  <si>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</si>
  <si>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</si>
  <si>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</si>
  <si>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</si>
  <si>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</si>
  <si>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</si>
  <si>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</si>
  <si>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</si>
  <si>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</si>
  <si>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</si>
  <si>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</si>
  <si>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</si>
  <si>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 в дошкольных образовательных учреждениях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</si>
  <si>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</si>
  <si>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</si>
  <si>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</si>
  <si>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</si>
  <si>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</si>
  <si>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</si>
  <si>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</si>
  <si>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</si>
  <si>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</si>
  <si>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</si>
  <si>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</si>
  <si>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</si>
  <si>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</si>
  <si>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</si>
  <si>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</si>
  <si>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</si>
  <si>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</si>
  <si>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</si>
  <si>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</si>
  <si>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</si>
  <si>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</si>
  <si>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</si>
  <si>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</si>
  <si>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</si>
  <si>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Мониторинг соблюдение  лимитов потребления коммунальных ресурсов учреждениями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</si>
  <si>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</si>
  <si>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</si>
  <si>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</si>
  <si>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Проведение мероприятий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</si>
  <si>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</si>
  <si>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</si>
  <si>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</si>
  <si>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</si>
  <si>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</si>
  <si>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</si>
  <si>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</si>
  <si>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</si>
  <si>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</si>
  <si>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</si>
  <si>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</si>
  <si>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</si>
  <si>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</si>
  <si>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</si>
  <si>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</si>
  <si>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</si>
  <si>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</si>
  <si>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сокращение штатных единиц в  МДОУ № 20 "Колосок" ( с 01.02.2018 г.): старший методист (1,25 ед.)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</si>
  <si>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</si>
  <si>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</si>
  <si>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</si>
  <si>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</si>
  <si>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</si>
  <si>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</si>
  <si>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-</t>
  </si>
  <si>
    <t>2.9.</t>
  </si>
  <si>
    <t>2.10.</t>
  </si>
  <si>
    <t>Размер ставок арендной платы за использование муниципального имущества не изменялся</t>
  </si>
  <si>
    <t>Бюджетный эффект достигнут в 2019 году в полном объеме</t>
  </si>
  <si>
    <t>Проведение работы по выявлению неиспользуемого имущества</t>
  </si>
  <si>
    <t>Проводится ежемесячный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</si>
  <si>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Вопрос об увеличении поступлений в бюджет за счет привлечения новых источников рассматривается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</si>
  <si>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</si>
  <si>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</si>
  <si>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</si>
  <si>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</si>
  <si>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</si>
  <si>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</si>
  <si>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</si>
  <si>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</si>
  <si>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</si>
  <si>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</si>
  <si>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поступления доходов от платы за наем жилых помещений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</si>
  <si>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</si>
  <si>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</si>
  <si>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</si>
  <si>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</si>
  <si>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</si>
  <si>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</si>
  <si>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</si>
  <si>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</si>
  <si>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</si>
  <si>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</si>
  <si>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</si>
  <si>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</si>
  <si>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Реорганизация образовательных учреждений путем присоединения МОУ Сунская ОШ к городской школе</t>
  </si>
  <si>
    <t>Оптимизация штатной численности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</si>
  <si>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</si>
  <si>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</si>
  <si>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</si>
  <si>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</si>
  <si>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</si>
  <si>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</si>
  <si>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</si>
  <si>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</si>
  <si>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Проведение оценки эффективности налоговых льгот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</si>
  <si>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</si>
  <si>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Количество предъявленных претензий, исков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</si>
  <si>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</si>
  <si>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</si>
  <si>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</si>
  <si>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</si>
  <si>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</si>
  <si>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</si>
  <si>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2523,8                                  16291,33                  49378,60                        19130,5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</si>
  <si>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</si>
  <si>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</si>
  <si>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</si>
  <si>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</si>
  <si>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</si>
  <si>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</si>
  <si>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</si>
  <si>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</si>
  <si>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>Кондопожского муниципального района (консолидированный)</t>
  </si>
  <si>
    <t>В январе 2020 года  работы по дополнению и (или) уточнению сведений об объектах недвижимого имущества не проводились</t>
  </si>
  <si>
    <t>Оценка налоговых льгот  по налогу на имущество физических лиц и земельному налогу проводится до 30.09.2020 г.</t>
  </si>
  <si>
    <t>2020 год</t>
  </si>
  <si>
    <t>Проведение проверок</t>
  </si>
  <si>
    <t>Проведение торгов</t>
  </si>
  <si>
    <t>ВСЕГО             (2019-2024 гг)</t>
  </si>
  <si>
    <t>За  2019 год было реализовано имущество на сумму 13 175,44 тыс. руб.</t>
  </si>
  <si>
    <t>Бюджетный эффект получен в 2019 году в полном объеме.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</si>
  <si>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</si>
  <si>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</si>
  <si>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</si>
  <si>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</si>
  <si>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>сокращение штатных единиц  (с 01.09.2018 г.): заместителя директора (0,2 ед.), с 01.09.2020 - 5,8 шт. ед по должности "заместителя директора"</t>
  </si>
  <si>
    <t xml:space="preserve">сокращение неэффективных расходов на содержание педагогического персонала в дошкольных образовательных учреждениях, расположенных в сельской местности </t>
  </si>
  <si>
    <t>сокращение штатной численности в МОУ ГСОШ с 21.02.20   (1 шт. ед воспитателя и 1 шт ед.  мл. воспитателя)</t>
  </si>
  <si>
    <t>оптимизация штатной численности по МОУ СОШ № 7</t>
  </si>
  <si>
    <t>сокращение штатной численности  с 01.03.20 в части дошкольного образования    (0,5 шт. ед зав хозяйства и 0,5 шт ед. уборщик служ. помещений)</t>
  </si>
  <si>
    <t>сокращение неэффективных расходов  на содержание вспомогательного персонала в АХУ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</si>
  <si>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</si>
  <si>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</si>
  <si>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</si>
  <si>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</si>
  <si>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</si>
  <si>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</si>
  <si>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</si>
  <si>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</si>
  <si>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</si>
  <si>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</t>
  </si>
  <si>
    <t>4.7.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</si>
  <si>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</si>
  <si>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</si>
  <si>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</si>
  <si>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</si>
  <si>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В  2020 году планируется предоставление мер поддержки  6 предпринимателей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</si>
  <si>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</si>
  <si>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</si>
  <si>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</si>
  <si>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</si>
  <si>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</si>
  <si>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</si>
  <si>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</si>
  <si>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</si>
  <si>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</si>
  <si>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</si>
  <si>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Создание казенного учреждения с передачей функций органа местного самоуправления, в том числе по вопросам ведения бухгалтерского учета, в сфере информационных технологий и программно-технического обеспечения Администрации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</si>
  <si>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</si>
  <si>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</si>
  <si>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</si>
  <si>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</si>
  <si>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</si>
  <si>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</si>
  <si>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</si>
  <si>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</si>
  <si>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</si>
  <si>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Оптимизация штатной численности и расходов на содержание здания в п. Кедрозеро с 01.09.2020 года в связи с сокращением  численности детей по дошкольному образованию сокращено 6,6 штатных единиц, в т.ч. - 1шт. Ед. зам. Директора,-0,25 шт ед воспитателя, -1,25 шт. ед. младшего воспитателя, -0,5 шт. ед кухонного рабочего, -0,75 шт. ед повара, -0,25 шт. ед рабочего по стирке и ремонту спецодежды, -0,1 шт. ед. инженера-энергетика, -0,25 шт. ед рабочего по комп. обслуж и ремонту зданий, -0,5 шт. ед. зав столовой, -0,25 шт. ед. дворника,- 1шт. ед истопника,- 0,5 шт. ед уборщицы</t>
  </si>
  <si>
    <t>Оптимизация штатной численности с 01.09.2020 в связи с уменьшением количества групп (на 8 групп) и сокращением  32,55 шт.ед., в т.ч. АУП -1 шт. ед. (зам директора);педработники -17,3 шт. ед (- 1 шт.ед методиста, -12,8 шт. ед. воспитателя, -1,5 шт. ед. инструктора по физ. культуре, 2 шт. ед. муз. руководителя); УВП -14,25 шт. ед (-12 шт. ед. помощника воспитателя, -0,5 шт. ед. завхоза, -1,5 шт. ед. повара, -0,25 шт. ед. кастелянши)</t>
  </si>
  <si>
    <t>2.1.8.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</si>
  <si>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</si>
  <si>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 в связи  введением персонифицированного учета и разделение полномочий по проведению мероприятий между дополнительным образованием и молодежной политикой с 01 июля 2020 года, сокращение указных категорий работников (-3,5 шт.ед. доп образования)</t>
  </si>
  <si>
    <t>2.19.</t>
  </si>
  <si>
    <t>Оптимизация штатной численности по МОУ СОШ № 6</t>
  </si>
  <si>
    <t>Перевод обучающихся начальных классов МОУ СОШ № 6 (расположенных в п. Березовка) в г. Кондопога (автобусом МОУ СОШ № 6  переданным на праве оперативного управления) с 01.09.2021 г, сокращение 0,5 ставки зам.директора, 3,6 ставки педагогов, 2 ставки обслуж.персонала</t>
  </si>
  <si>
    <t>2.3.2.</t>
  </si>
  <si>
    <t xml:space="preserve">работников в учреждениях дополнительного образования, в том числе административно-управленческого персонала </t>
  </si>
  <si>
    <t>оптимизация штатной численности, сокращение штатных единиц с 30.07.2020 ( - 2 шт. ед. заместителя директора, +1 шт. ед. заведущая хозяйством) в связи с приведением численности работников учреждения в соответствие с объемами оказываемых услуг и количеством обучающихся</t>
  </si>
  <si>
    <t>2.3.3.</t>
  </si>
  <si>
    <t xml:space="preserve">работников в МКУ "Административно-хозяйственное управление" , в том числе административно-управленческого персонала </t>
  </si>
  <si>
    <t>оптимизация штатной численности и структуры учреждения  (сокращение отдела кадров (-1 шт. ед. начальника отдела кадров)), сокращение -3 шт. ед., в том числе - 1 шт. ед зам. директора, - 1 шт ед. инженера 1 категории,  -0,5 шт. ед спец по охране труда, - 1 шт. ед сторожа, + 1,5 шт. ед техника, в связи с приведением численности работников учреждения в соответствие с объемами оказываемых услуг, изменение оклада руководителя  учреждения</t>
  </si>
  <si>
    <t>прекращение  функций по хзяйственному обеспечению деятельности муниципальных учреждений Кондопожского муниципального района, расположенных в г. Кондопога , от МКУ "Административно-хозяйственное управление" образовательным учреждениям, МУ "КЦРБ", МУК " Музей Кондопожского края", СШОР с 01.03.2020 г (оптимизация штатной численности путем приведение численности работников учреждения в соответствие с объемами оказываемых услуг)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</si>
  <si>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</si>
  <si>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коммерческих кредитов с более снизкой процентной ставкой с целью перекредитования коммерческих кредитов с более высокой процентной ствкой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</si>
  <si>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</si>
  <si>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Снижение процентных ставок по действующим кредитам</t>
  </si>
  <si>
    <t>Реструктуризация муниципального долга</t>
  </si>
  <si>
    <t>в соответствии с Порядком проведения реструктуризации обязательств по бюджетным кредитам, утвержденным Постановлением Правительства Республики Карелия № 66-П от 22.03.2008 и Законом о бюджете Республики Карелия</t>
  </si>
  <si>
    <t xml:space="preserve">Проведение комиссий, комиссии в апреле-июле не состоялись в связи с режимом самоизоляции              </t>
  </si>
  <si>
    <t xml:space="preserve">Проведение комиссий, комиссии в апреле-июле  не состоялись в связи с режимом самоизоляции      </t>
  </si>
  <si>
    <t>Начальник финансового управления</t>
  </si>
  <si>
    <t>Е.А. Медведева</t>
  </si>
  <si>
    <t>по состоянию на 01 декабря 2020 года</t>
  </si>
  <si>
    <t>Исполнено на отчетную дату (01.12.2020)</t>
  </si>
  <si>
    <t>В январе-ноябре 2020 года предъявлено 137 претензий, погашено задолженности после получения претензии, до направления судебным приставам на 1897 тыс. руб.</t>
  </si>
  <si>
    <t>На 01.12.2019 г -21,71 тыс. руб., на 01.12.2020 г. - 42,98 тыс. руб.</t>
  </si>
  <si>
    <t xml:space="preserve"> Глава Администрации </t>
  </si>
  <si>
    <t>В.М. Садовников</t>
  </si>
  <si>
    <t>Исполнитель:  Маслякова А.С., Варавва И.Ю., Кирикова О.В., Болундь З.Е., Лозовик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</si>
</sst>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02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8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0"/>
  <sheetViews>
    <sheetView tabSelected="1" view="pageBreakPreview" topLeftCell="A23" zoomScale="60" workbookViewId="0">
      <selection activeCell="H28" sqref="H28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19.7109375" style="1" customWidth="1"/>
    <col min="7" max="7" width="15.28515625" style="2" customWidth="1"/>
    <col min="8" max="8" width="19" style="2" customWidth="1"/>
    <col min="9" max="9" width="19.7109375" style="2" customWidth="1"/>
    <col min="10" max="10" width="9.140625" style="2" customWidth="1"/>
    <col min="11" max="11" width="13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96" t="s">
        <v>78</v>
      </c>
      <c r="B1" s="196"/>
      <c r="C1" s="196"/>
      <c r="D1" s="196"/>
      <c r="E1" s="196"/>
      <c r="F1" s="196"/>
      <c r="G1" s="196"/>
      <c r="H1" s="196"/>
      <c r="I1" s="196"/>
    </row>
    <row r="2" spans="1:15" ht="20.25" customHeight="1" x14ac:dyDescent="0.25">
      <c r="A2" s="196" t="s">
        <v>205</v>
      </c>
      <c r="B2" s="196"/>
      <c r="C2" s="196"/>
      <c r="D2" s="196"/>
      <c r="E2" s="196"/>
      <c r="F2" s="196"/>
      <c r="G2" s="196"/>
      <c r="H2" s="196"/>
      <c r="I2" s="196"/>
    </row>
    <row r="3" spans="1:15" ht="20.25" customHeight="1" x14ac:dyDescent="0.25">
      <c r="A3" s="196" t="s">
        <v>285</v>
      </c>
      <c r="B3" s="196"/>
      <c r="C3" s="196"/>
      <c r="D3" s="196"/>
      <c r="E3" s="196"/>
      <c r="F3" s="196"/>
      <c r="G3" s="196"/>
      <c r="H3" s="196"/>
      <c r="I3" s="196"/>
    </row>
    <row r="4" spans="1:15" ht="20.25" customHeight="1" x14ac:dyDescent="0.25">
      <c r="A4" s="195" t="s">
        <v>58</v>
      </c>
      <c r="B4" s="195"/>
      <c r="C4" s="195"/>
      <c r="D4" s="195"/>
      <c r="E4" s="195"/>
      <c r="F4" s="195"/>
      <c r="G4" s="195"/>
      <c r="H4" s="195"/>
      <c r="I4" s="195"/>
    </row>
    <row r="5" spans="1:15" ht="20.25" customHeight="1" x14ac:dyDescent="0.25">
      <c r="A5" s="195" t="s">
        <v>69</v>
      </c>
      <c r="B5" s="195"/>
      <c r="C5" s="195"/>
      <c r="D5" s="195"/>
      <c r="E5" s="195"/>
      <c r="F5" s="195"/>
      <c r="G5" s="195"/>
      <c r="H5" s="195"/>
      <c r="I5" s="195"/>
    </row>
    <row r="6" spans="1:15" ht="20.25" customHeight="1" x14ac:dyDescent="0.25">
      <c r="A6" s="195" t="s">
        <v>59</v>
      </c>
      <c r="B6" s="195"/>
      <c r="C6" s="195"/>
      <c r="D6" s="195"/>
      <c r="E6" s="195"/>
      <c r="F6" s="195"/>
      <c r="G6" s="195"/>
      <c r="H6" s="195"/>
      <c r="I6" s="195"/>
    </row>
    <row r="7" spans="1:15" ht="21" thickBot="1" x14ac:dyDescent="0.3">
      <c r="B7" s="194"/>
      <c r="C7" s="194"/>
      <c r="D7" s="194"/>
      <c r="E7" s="194"/>
      <c r="F7" s="194"/>
      <c r="G7" s="194"/>
      <c r="H7" s="194"/>
      <c r="I7" s="194"/>
      <c r="J7" s="4"/>
      <c r="K7" s="4"/>
      <c r="L7" s="4"/>
      <c r="M7" s="4"/>
      <c r="N7" s="4"/>
      <c r="O7" s="4"/>
    </row>
    <row r="8" spans="1:15" s="4" customFormat="1" x14ac:dyDescent="0.25">
      <c r="A8" s="181" t="s">
        <v>0</v>
      </c>
      <c r="B8" s="184" t="s">
        <v>66</v>
      </c>
      <c r="C8" s="187" t="s">
        <v>1</v>
      </c>
      <c r="D8" s="187"/>
      <c r="E8" s="184" t="s">
        <v>64</v>
      </c>
      <c r="F8" s="187" t="s">
        <v>63</v>
      </c>
      <c r="G8" s="187"/>
      <c r="H8" s="187"/>
      <c r="I8" s="189"/>
    </row>
    <row r="9" spans="1:15" s="4" customFormat="1" ht="39" customHeight="1" x14ac:dyDescent="0.25">
      <c r="A9" s="182"/>
      <c r="B9" s="185"/>
      <c r="C9" s="188"/>
      <c r="D9" s="188"/>
      <c r="E9" s="185"/>
      <c r="F9" s="197" t="s">
        <v>60</v>
      </c>
      <c r="G9" s="198"/>
      <c r="H9" s="188" t="s">
        <v>286</v>
      </c>
      <c r="I9" s="199"/>
    </row>
    <row r="10" spans="1:15" s="4" customFormat="1" ht="21.75" customHeight="1" x14ac:dyDescent="0.25">
      <c r="A10" s="182"/>
      <c r="B10" s="185"/>
      <c r="C10" s="148" t="s">
        <v>67</v>
      </c>
      <c r="D10" s="148" t="s">
        <v>68</v>
      </c>
      <c r="E10" s="185"/>
      <c r="F10" s="148" t="s">
        <v>211</v>
      </c>
      <c r="G10" s="21" t="s">
        <v>61</v>
      </c>
      <c r="H10" s="148" t="s">
        <v>130</v>
      </c>
      <c r="I10" s="200" t="s">
        <v>62</v>
      </c>
    </row>
    <row r="11" spans="1:15" s="4" customFormat="1" ht="42.75" customHeight="1" thickBot="1" x14ac:dyDescent="0.3">
      <c r="A11" s="183"/>
      <c r="B11" s="186"/>
      <c r="C11" s="180"/>
      <c r="D11" s="180"/>
      <c r="E11" s="186"/>
      <c r="F11" s="180"/>
      <c r="G11" s="36" t="s">
        <v>208</v>
      </c>
      <c r="H11" s="180"/>
      <c r="I11" s="201"/>
    </row>
    <row r="12" spans="1:15" s="4" customFormat="1" ht="33.75" customHeight="1" thickBot="1" x14ac:dyDescent="0.3">
      <c r="A12" s="177" t="s">
        <v>70</v>
      </c>
      <c r="B12" s="178"/>
      <c r="C12" s="178"/>
      <c r="D12" s="178"/>
      <c r="E12" s="178"/>
      <c r="F12" s="178"/>
      <c r="G12" s="178"/>
      <c r="H12" s="178"/>
      <c r="I12" s="179"/>
    </row>
    <row r="13" spans="1:15" s="4" customFormat="1" ht="24.75" customHeight="1" x14ac:dyDescent="0.25">
      <c r="A13" s="192" t="s">
        <v>65</v>
      </c>
      <c r="B13" s="193"/>
      <c r="C13" s="193"/>
      <c r="D13" s="37"/>
      <c r="E13" s="38"/>
      <c r="F13" s="113">
        <f>F14+F24</f>
        <v>111768.29999999999</v>
      </c>
      <c r="G13" s="113">
        <f>G14+G24</f>
        <v>33210.700000000004</v>
      </c>
      <c r="H13" s="39">
        <f>H14+H24</f>
        <v>31043.2088</v>
      </c>
      <c r="I13" s="40">
        <f>IF(OR(G13=0,H13=0),"",H13/G13)</f>
        <v>0.934735154633898</v>
      </c>
    </row>
    <row r="14" spans="1:15" s="16" customFormat="1" ht="31.5" customHeight="1" x14ac:dyDescent="0.25">
      <c r="A14" s="27"/>
      <c r="B14" s="14" t="s">
        <v>2</v>
      </c>
      <c r="C14" s="19" t="s">
        <v>4</v>
      </c>
      <c r="D14" s="19"/>
      <c r="E14" s="19"/>
      <c r="F14" s="111">
        <f>F15+F20+F22+F23</f>
        <v>21017.9</v>
      </c>
      <c r="G14" s="111">
        <f>G15+G20+G22+G23</f>
        <v>2510</v>
      </c>
      <c r="H14" s="111">
        <f>H15+H20+H22+H23</f>
        <v>3776.4588000000003</v>
      </c>
      <c r="I14" s="28">
        <f>IF(OR(G14=0,H14=0),"",H14/G14)</f>
        <v>1.5045652589641436</v>
      </c>
      <c r="J14" s="15"/>
      <c r="K14" s="15"/>
      <c r="L14" s="15"/>
      <c r="M14" s="15"/>
      <c r="N14" s="15"/>
      <c r="O14" s="15"/>
    </row>
    <row r="15" spans="1:15" s="10" customFormat="1" ht="40.5" customHeight="1" x14ac:dyDescent="0.25">
      <c r="A15" s="44">
        <v>1</v>
      </c>
      <c r="B15" s="45" t="s">
        <v>29</v>
      </c>
      <c r="C15" s="20" t="s">
        <v>53</v>
      </c>
      <c r="D15" s="20"/>
      <c r="E15" s="20"/>
      <c r="F15" s="82">
        <f>SUM(F16:F19)</f>
        <v>20126</v>
      </c>
      <c r="G15" s="82">
        <f>SUM(G16:G19)</f>
        <v>2500</v>
      </c>
      <c r="H15" s="82">
        <f>SUM(H16:H19)</f>
        <v>3085.5550000000003</v>
      </c>
      <c r="I15" s="28">
        <f>IF(OR(G15=0,H15=0),"",H15/G15)</f>
        <v>1.2342220000000002</v>
      </c>
      <c r="J15" s="9"/>
      <c r="K15" s="9"/>
      <c r="L15" s="9"/>
      <c r="M15" s="9"/>
      <c r="N15" s="9"/>
      <c r="O15" s="9"/>
    </row>
    <row r="16" spans="1:15" s="10" customFormat="1" ht="99.75" customHeight="1" x14ac:dyDescent="0.25">
      <c r="A16" s="44">
        <v>2</v>
      </c>
      <c r="B16" s="46" t="s">
        <v>36</v>
      </c>
      <c r="C16" s="11" t="s">
        <v>82</v>
      </c>
      <c r="D16" s="47"/>
      <c r="E16" s="70" t="s">
        <v>149</v>
      </c>
      <c r="F16" s="96">
        <v>100</v>
      </c>
      <c r="G16" s="24">
        <v>0</v>
      </c>
      <c r="H16" s="24">
        <v>0</v>
      </c>
      <c r="I16" s="31">
        <v>0</v>
      </c>
      <c r="J16" s="9"/>
      <c r="K16" s="9"/>
      <c r="L16" s="9"/>
      <c r="M16" s="9"/>
      <c r="N16" s="9"/>
      <c r="O16" s="9"/>
    </row>
    <row r="17" spans="1:15" ht="37.5" x14ac:dyDescent="0.25">
      <c r="A17" s="44">
        <v>3</v>
      </c>
      <c r="B17" s="3" t="s">
        <v>37</v>
      </c>
      <c r="C17" s="50" t="s">
        <v>83</v>
      </c>
      <c r="D17" s="5"/>
      <c r="E17" s="70" t="s">
        <v>212</v>
      </c>
      <c r="F17" s="42">
        <v>14175</v>
      </c>
      <c r="G17" s="53">
        <v>1000</v>
      </c>
      <c r="H17" s="53">
        <f>770+176+200+42.555</f>
        <v>1188.5550000000001</v>
      </c>
      <c r="I17" s="31">
        <f>H17/G17</f>
        <v>1.188555</v>
      </c>
      <c r="J17" s="4"/>
      <c r="K17" s="4"/>
      <c r="L17" s="4"/>
      <c r="M17" s="4"/>
      <c r="N17" s="4"/>
      <c r="O17" s="4"/>
    </row>
    <row r="18" spans="1:15" ht="35.25" customHeight="1" x14ac:dyDescent="0.25">
      <c r="A18" s="44">
        <v>4</v>
      </c>
      <c r="B18" s="3" t="s">
        <v>39</v>
      </c>
      <c r="C18" s="48" t="s">
        <v>164</v>
      </c>
      <c r="D18" s="5"/>
      <c r="E18" s="70" t="s">
        <v>213</v>
      </c>
      <c r="F18" s="42">
        <v>1192</v>
      </c>
      <c r="G18" s="42">
        <v>0</v>
      </c>
      <c r="H18" s="42">
        <v>0</v>
      </c>
      <c r="I18" s="31">
        <v>0</v>
      </c>
      <c r="J18" s="4"/>
      <c r="K18" s="4"/>
      <c r="L18" s="4"/>
      <c r="M18" s="4"/>
      <c r="N18" s="4"/>
      <c r="O18" s="4"/>
    </row>
    <row r="19" spans="1:15" ht="290.25" customHeight="1" x14ac:dyDescent="0.25">
      <c r="A19" s="44">
        <v>5</v>
      </c>
      <c r="B19" s="3" t="s">
        <v>54</v>
      </c>
      <c r="C19" s="48" t="s">
        <v>131</v>
      </c>
      <c r="D19" s="12"/>
      <c r="E19" s="12" t="s">
        <v>287</v>
      </c>
      <c r="F19" s="42">
        <v>4659</v>
      </c>
      <c r="G19" s="42">
        <v>1500</v>
      </c>
      <c r="H19" s="42">
        <v>1897</v>
      </c>
      <c r="I19" s="31">
        <f>H19/G19</f>
        <v>1.2646666666666666</v>
      </c>
      <c r="J19" s="4"/>
      <c r="K19" s="4"/>
      <c r="L19" s="4"/>
      <c r="M19" s="4"/>
      <c r="N19" s="4"/>
      <c r="O19" s="4"/>
    </row>
    <row r="20" spans="1:15" x14ac:dyDescent="0.25">
      <c r="A20" s="44">
        <v>6</v>
      </c>
      <c r="B20" s="7" t="s">
        <v>42</v>
      </c>
      <c r="C20" s="20" t="s">
        <v>41</v>
      </c>
      <c r="D20" s="20"/>
      <c r="E20" s="20"/>
      <c r="F20" s="23">
        <f>SUM(F21:F21)</f>
        <v>71</v>
      </c>
      <c r="G20" s="23">
        <f>SUM(G21:G21)</f>
        <v>10</v>
      </c>
      <c r="H20" s="23">
        <f>SUM(H21:H21)</f>
        <v>24.6</v>
      </c>
      <c r="I20" s="29">
        <f t="shared" ref="I20:I61" si="0">IF(OR(G20=0,H20=0),"",H20/G20)</f>
        <v>2.46</v>
      </c>
      <c r="J20" s="4"/>
      <c r="K20" s="4"/>
      <c r="L20" s="4"/>
      <c r="M20" s="4"/>
      <c r="N20" s="4"/>
      <c r="O20" s="4"/>
    </row>
    <row r="21" spans="1:15" ht="75.75" customHeight="1" x14ac:dyDescent="0.25">
      <c r="A21" s="44">
        <v>7</v>
      </c>
      <c r="B21" s="3" t="s">
        <v>50</v>
      </c>
      <c r="C21" s="51" t="s">
        <v>132</v>
      </c>
      <c r="D21" s="13"/>
      <c r="E21" s="80" t="s">
        <v>288</v>
      </c>
      <c r="F21" s="97">
        <v>71</v>
      </c>
      <c r="G21" s="42">
        <v>10</v>
      </c>
      <c r="H21" s="42">
        <v>24.6</v>
      </c>
      <c r="I21" s="31">
        <f>H21/G21</f>
        <v>2.46</v>
      </c>
      <c r="J21" s="4"/>
      <c r="K21" s="4"/>
      <c r="L21" s="4"/>
      <c r="M21" s="4"/>
      <c r="N21" s="4"/>
      <c r="O21" s="4"/>
    </row>
    <row r="22" spans="1:15" ht="99.75" customHeight="1" x14ac:dyDescent="0.25">
      <c r="A22" s="44">
        <v>8</v>
      </c>
      <c r="B22" s="7" t="s">
        <v>52</v>
      </c>
      <c r="C22" s="20" t="s">
        <v>133</v>
      </c>
      <c r="D22" s="20"/>
      <c r="E22" s="68" t="s">
        <v>150</v>
      </c>
      <c r="F22" s="23">
        <v>751.9</v>
      </c>
      <c r="G22" s="23">
        <v>0</v>
      </c>
      <c r="H22" s="23">
        <v>521.30380000000002</v>
      </c>
      <c r="I22" s="29">
        <v>0</v>
      </c>
      <c r="J22" s="4"/>
      <c r="K22" s="4"/>
      <c r="L22" s="4"/>
      <c r="M22" s="4"/>
      <c r="N22" s="4"/>
      <c r="O22" s="4"/>
    </row>
    <row r="23" spans="1:15" ht="89.25" customHeight="1" x14ac:dyDescent="0.25">
      <c r="A23" s="44">
        <v>9</v>
      </c>
      <c r="B23" s="7" t="s">
        <v>126</v>
      </c>
      <c r="C23" s="20" t="s">
        <v>134</v>
      </c>
      <c r="D23" s="20"/>
      <c r="E23" s="68" t="s">
        <v>150</v>
      </c>
      <c r="F23" s="23">
        <v>69</v>
      </c>
      <c r="G23" s="23">
        <v>0</v>
      </c>
      <c r="H23" s="23">
        <v>145</v>
      </c>
      <c r="I23" s="29">
        <v>0</v>
      </c>
      <c r="J23" s="4"/>
      <c r="K23" s="4"/>
      <c r="L23" s="4"/>
      <c r="M23" s="4"/>
      <c r="N23" s="4"/>
      <c r="O23" s="4"/>
    </row>
    <row r="24" spans="1:15" s="18" customFormat="1" ht="38.25" customHeight="1" x14ac:dyDescent="0.35">
      <c r="A24" s="33"/>
      <c r="B24" s="14" t="s">
        <v>3</v>
      </c>
      <c r="C24" s="19" t="s">
        <v>5</v>
      </c>
      <c r="D24" s="19"/>
      <c r="E24" s="19"/>
      <c r="F24" s="111">
        <f>F28+F59</f>
        <v>90750.399999999994</v>
      </c>
      <c r="G24" s="111">
        <f>G28+G59</f>
        <v>30700.700000000004</v>
      </c>
      <c r="H24" s="22">
        <f>H28+H59</f>
        <v>27266.75</v>
      </c>
      <c r="I24" s="28">
        <f t="shared" si="0"/>
        <v>0.88814750152276645</v>
      </c>
      <c r="J24" s="17"/>
      <c r="K24" s="17"/>
      <c r="L24" s="17"/>
      <c r="M24" s="17"/>
      <c r="N24" s="17"/>
      <c r="O24" s="17"/>
    </row>
    <row r="25" spans="1:15" s="18" customFormat="1" ht="21" x14ac:dyDescent="0.35">
      <c r="A25" s="174" t="s">
        <v>76</v>
      </c>
      <c r="B25" s="175"/>
      <c r="C25" s="176"/>
      <c r="D25" s="19"/>
      <c r="E25" s="19"/>
      <c r="F25" s="22">
        <f>F24-F26</f>
        <v>33571.399999999994</v>
      </c>
      <c r="G25" s="22">
        <f>G24-G26</f>
        <v>9975.7000000000044</v>
      </c>
      <c r="H25" s="22">
        <f>H24-H26</f>
        <v>11259.65</v>
      </c>
      <c r="I25" s="28">
        <f t="shared" si="0"/>
        <v>1.1287077598564506</v>
      </c>
      <c r="J25" s="17"/>
      <c r="K25" s="17"/>
      <c r="L25" s="17"/>
      <c r="M25" s="17"/>
      <c r="N25" s="17"/>
      <c r="O25" s="17"/>
    </row>
    <row r="26" spans="1:15" s="18" customFormat="1" ht="21" x14ac:dyDescent="0.35">
      <c r="A26" s="174" t="s">
        <v>77</v>
      </c>
      <c r="B26" s="175"/>
      <c r="C26" s="176"/>
      <c r="D26" s="19"/>
      <c r="E26" s="19"/>
      <c r="F26" s="22">
        <v>57179</v>
      </c>
      <c r="G26" s="22">
        <v>20725</v>
      </c>
      <c r="H26" s="22">
        <v>16007.1</v>
      </c>
      <c r="I26" s="28">
        <f t="shared" si="0"/>
        <v>0.77235705669481303</v>
      </c>
      <c r="J26" s="17"/>
      <c r="K26" s="74"/>
      <c r="L26" s="17"/>
      <c r="M26" s="17"/>
      <c r="N26" s="17"/>
      <c r="O26" s="17"/>
    </row>
    <row r="27" spans="1:15" ht="44.25" hidden="1" customHeight="1" x14ac:dyDescent="0.25">
      <c r="A27" s="30">
        <v>16</v>
      </c>
      <c r="B27" s="46" t="s">
        <v>20</v>
      </c>
      <c r="C27" s="50" t="s">
        <v>87</v>
      </c>
      <c r="D27" s="6"/>
      <c r="E27" s="70"/>
      <c r="F27" s="42"/>
      <c r="G27" s="25"/>
      <c r="H27" s="25"/>
      <c r="I27" s="34" t="str">
        <f t="shared" si="0"/>
        <v/>
      </c>
    </row>
    <row r="28" spans="1:15" s="8" customFormat="1" x14ac:dyDescent="0.25">
      <c r="A28" s="32">
        <v>10</v>
      </c>
      <c r="B28" s="7" t="s">
        <v>21</v>
      </c>
      <c r="C28" s="20" t="s">
        <v>10</v>
      </c>
      <c r="D28" s="20"/>
      <c r="E28" s="20"/>
      <c r="F28" s="112">
        <f>F29+F42+F46+F51</f>
        <v>53474.400000000001</v>
      </c>
      <c r="G28" s="112">
        <f>G29+G42+G46+G51</f>
        <v>18096.600000000002</v>
      </c>
      <c r="H28" s="23">
        <f>H29+H42+H46+H51</f>
        <v>15292.849999999999</v>
      </c>
      <c r="I28" s="35">
        <f t="shared" si="0"/>
        <v>0.84506758175568875</v>
      </c>
    </row>
    <row r="29" spans="1:15" ht="61.5" customHeight="1" x14ac:dyDescent="0.25">
      <c r="A29" s="44">
        <v>11</v>
      </c>
      <c r="B29" s="43" t="s">
        <v>22</v>
      </c>
      <c r="C29" s="48" t="s">
        <v>88</v>
      </c>
      <c r="D29" s="47"/>
      <c r="E29" s="60"/>
      <c r="F29" s="110">
        <f>F30+F31+F32+F34+F35+F37+F38+F33+F36+F39+F40+F41</f>
        <v>38867.300000000003</v>
      </c>
      <c r="G29" s="110">
        <f>G30+G31+G32+G34+G35+G37+G38+G33+G36+G39+G40+G41</f>
        <v>12239</v>
      </c>
      <c r="H29" s="110">
        <f t="shared" ref="H29" si="1">H30+H31+H32+H34+H35+H37+H38+H33+H36+H39+H40+H41</f>
        <v>10931.749999999998</v>
      </c>
      <c r="I29" s="34">
        <f t="shared" si="0"/>
        <v>0.8931898030884875</v>
      </c>
    </row>
    <row r="30" spans="1:15" ht="56.25" x14ac:dyDescent="0.25">
      <c r="A30" s="44">
        <v>12</v>
      </c>
      <c r="B30" s="43" t="s">
        <v>100</v>
      </c>
      <c r="C30" s="48" t="s">
        <v>214</v>
      </c>
      <c r="D30" s="47"/>
      <c r="E30" s="70" t="s">
        <v>112</v>
      </c>
      <c r="F30" s="104">
        <v>4510</v>
      </c>
      <c r="G30" s="53">
        <v>2558.4</v>
      </c>
      <c r="H30" s="42">
        <v>2487.8000000000002</v>
      </c>
      <c r="I30" s="83">
        <f t="shared" si="0"/>
        <v>0.97240462789243276</v>
      </c>
      <c r="L30" s="92"/>
      <c r="M30" s="92"/>
    </row>
    <row r="31" spans="1:15" ht="132" customHeight="1" x14ac:dyDescent="0.25">
      <c r="A31" s="103">
        <v>13</v>
      </c>
      <c r="B31" s="106" t="s">
        <v>101</v>
      </c>
      <c r="C31" s="105" t="s">
        <v>166</v>
      </c>
      <c r="D31" s="48" t="s">
        <v>112</v>
      </c>
      <c r="E31" s="70" t="s">
        <v>167</v>
      </c>
      <c r="F31" s="24">
        <v>1615</v>
      </c>
      <c r="G31" s="53">
        <v>927</v>
      </c>
      <c r="H31" s="53">
        <v>849.75</v>
      </c>
      <c r="I31" s="83">
        <f t="shared" si="0"/>
        <v>0.91666666666666663</v>
      </c>
    </row>
    <row r="32" spans="1:15" s="86" customFormat="1" ht="54.75" customHeight="1" x14ac:dyDescent="0.25">
      <c r="A32" s="142">
        <v>14</v>
      </c>
      <c r="B32" s="190" t="s">
        <v>102</v>
      </c>
      <c r="C32" s="140" t="s">
        <v>215</v>
      </c>
      <c r="D32" s="48"/>
      <c r="E32" s="70" t="s">
        <v>168</v>
      </c>
      <c r="F32" s="24">
        <v>2071</v>
      </c>
      <c r="G32" s="53">
        <v>1553</v>
      </c>
      <c r="H32" s="42">
        <v>1423.7</v>
      </c>
      <c r="I32" s="83">
        <f t="shared" si="0"/>
        <v>0.91674179008370893</v>
      </c>
    </row>
    <row r="33" spans="1:29" s="115" customFormat="1" ht="50.25" customHeight="1" x14ac:dyDescent="0.25">
      <c r="A33" s="143"/>
      <c r="B33" s="191"/>
      <c r="C33" s="141"/>
      <c r="D33" s="48"/>
      <c r="E33" s="70" t="s">
        <v>169</v>
      </c>
      <c r="F33" s="24">
        <v>1126</v>
      </c>
      <c r="G33" s="53">
        <v>872</v>
      </c>
      <c r="H33" s="42">
        <v>799.7</v>
      </c>
      <c r="I33" s="83">
        <f t="shared" si="0"/>
        <v>0.91708715596330281</v>
      </c>
    </row>
    <row r="34" spans="1:29" s="99" customFormat="1" ht="93.75" x14ac:dyDescent="0.25">
      <c r="A34" s="103">
        <v>15</v>
      </c>
      <c r="B34" s="88" t="s">
        <v>135</v>
      </c>
      <c r="C34" s="88" t="s">
        <v>172</v>
      </c>
      <c r="D34" s="47"/>
      <c r="E34" s="70" t="s">
        <v>174</v>
      </c>
      <c r="F34" s="24">
        <v>1496</v>
      </c>
      <c r="G34" s="53">
        <v>1069</v>
      </c>
      <c r="H34" s="42">
        <v>979.5</v>
      </c>
      <c r="I34" s="34">
        <f t="shared" si="0"/>
        <v>0.91627689429373249</v>
      </c>
    </row>
    <row r="35" spans="1:29" s="99" customFormat="1" ht="75" x14ac:dyDescent="0.25">
      <c r="A35" s="142">
        <v>16</v>
      </c>
      <c r="B35" s="140" t="s">
        <v>170</v>
      </c>
      <c r="C35" s="140" t="s">
        <v>173</v>
      </c>
      <c r="D35" s="47"/>
      <c r="E35" s="70" t="s">
        <v>175</v>
      </c>
      <c r="F35" s="104">
        <v>1944.6</v>
      </c>
      <c r="G35" s="53">
        <v>1380.6</v>
      </c>
      <c r="H35" s="42">
        <v>1265.5</v>
      </c>
      <c r="I35" s="34">
        <f t="shared" si="0"/>
        <v>0.91663045052875569</v>
      </c>
    </row>
    <row r="36" spans="1:29" s="134" customFormat="1" ht="206.25" x14ac:dyDescent="0.25">
      <c r="A36" s="143"/>
      <c r="B36" s="141"/>
      <c r="C36" s="141"/>
      <c r="D36" s="47"/>
      <c r="E36" s="70" t="s">
        <v>260</v>
      </c>
      <c r="F36" s="104">
        <v>2421</v>
      </c>
      <c r="G36" s="53">
        <v>151</v>
      </c>
      <c r="H36" s="42">
        <v>125.8</v>
      </c>
      <c r="I36" s="34">
        <v>0</v>
      </c>
    </row>
    <row r="37" spans="1:29" s="99" customFormat="1" ht="37.5" x14ac:dyDescent="0.25">
      <c r="A37" s="103">
        <v>17</v>
      </c>
      <c r="B37" s="88" t="s">
        <v>171</v>
      </c>
      <c r="C37" s="88" t="s">
        <v>177</v>
      </c>
      <c r="D37" s="47"/>
      <c r="E37" s="70" t="s">
        <v>178</v>
      </c>
      <c r="F37" s="104">
        <v>773.7</v>
      </c>
      <c r="G37" s="53">
        <v>0</v>
      </c>
      <c r="H37" s="42">
        <v>0</v>
      </c>
      <c r="I37" s="34">
        <v>0</v>
      </c>
    </row>
    <row r="38" spans="1:29" s="99" customFormat="1" ht="56.25" x14ac:dyDescent="0.25">
      <c r="A38" s="142">
        <v>18</v>
      </c>
      <c r="B38" s="140" t="s">
        <v>176</v>
      </c>
      <c r="C38" s="140" t="s">
        <v>179</v>
      </c>
      <c r="D38" s="47"/>
      <c r="E38" s="70" t="s">
        <v>216</v>
      </c>
      <c r="F38" s="24">
        <v>763</v>
      </c>
      <c r="G38" s="53">
        <v>572</v>
      </c>
      <c r="H38" s="42">
        <v>524.20000000000005</v>
      </c>
      <c r="I38" s="34">
        <f t="shared" si="0"/>
        <v>0.91643356643356655</v>
      </c>
    </row>
    <row r="39" spans="1:29" s="134" customFormat="1" ht="150" x14ac:dyDescent="0.25">
      <c r="A39" s="143"/>
      <c r="B39" s="141"/>
      <c r="C39" s="141"/>
      <c r="D39" s="47"/>
      <c r="E39" s="70" t="s">
        <v>261</v>
      </c>
      <c r="F39" s="24">
        <v>17925</v>
      </c>
      <c r="G39" s="53">
        <v>3062</v>
      </c>
      <c r="H39" s="42">
        <v>2296.5</v>
      </c>
      <c r="I39" s="34">
        <v>0</v>
      </c>
    </row>
    <row r="40" spans="1:29" s="134" customFormat="1" ht="112.5" x14ac:dyDescent="0.25">
      <c r="A40" s="137">
        <v>19</v>
      </c>
      <c r="B40" s="138" t="s">
        <v>262</v>
      </c>
      <c r="C40" s="138" t="s">
        <v>263</v>
      </c>
      <c r="D40" s="47"/>
      <c r="E40" s="70" t="s">
        <v>264</v>
      </c>
      <c r="F40" s="24">
        <v>434</v>
      </c>
      <c r="G40" s="53">
        <v>94</v>
      </c>
      <c r="H40" s="42">
        <v>179.3</v>
      </c>
      <c r="I40" s="34">
        <f>H40/G40</f>
        <v>1.9074468085106384</v>
      </c>
    </row>
    <row r="41" spans="1:29" s="134" customFormat="1" ht="112.5" x14ac:dyDescent="0.25">
      <c r="A41" s="137">
        <v>20</v>
      </c>
      <c r="B41" s="138" t="s">
        <v>265</v>
      </c>
      <c r="C41" s="138" t="s">
        <v>266</v>
      </c>
      <c r="D41" s="47"/>
      <c r="E41" s="70" t="s">
        <v>267</v>
      </c>
      <c r="F41" s="24">
        <v>3788</v>
      </c>
      <c r="G41" s="53">
        <v>0</v>
      </c>
      <c r="H41" s="42">
        <v>0</v>
      </c>
      <c r="I41" s="34">
        <v>0</v>
      </c>
    </row>
    <row r="42" spans="1:29" ht="112.5" x14ac:dyDescent="0.25">
      <c r="A42" s="103">
        <v>21</v>
      </c>
      <c r="B42" s="59" t="s">
        <v>23</v>
      </c>
      <c r="C42" s="48" t="s">
        <v>89</v>
      </c>
      <c r="D42" s="47"/>
      <c r="E42" s="79" t="s">
        <v>119</v>
      </c>
      <c r="F42" s="26">
        <f>F43+F45</f>
        <v>2956</v>
      </c>
      <c r="G42" s="26">
        <f>G43+G45</f>
        <v>2443</v>
      </c>
      <c r="H42" s="26">
        <f>H43+H45</f>
        <v>2239.1</v>
      </c>
      <c r="I42" s="34">
        <f t="shared" si="0"/>
        <v>0.91653704461727381</v>
      </c>
    </row>
    <row r="43" spans="1:29" ht="37.5" x14ac:dyDescent="0.25">
      <c r="A43" s="103">
        <v>22</v>
      </c>
      <c r="B43" s="59" t="s">
        <v>103</v>
      </c>
      <c r="C43" s="56" t="s">
        <v>90</v>
      </c>
      <c r="D43" s="47"/>
      <c r="E43" s="48" t="s">
        <v>180</v>
      </c>
      <c r="F43" s="24">
        <v>2326</v>
      </c>
      <c r="G43" s="53">
        <v>1861</v>
      </c>
      <c r="H43" s="42">
        <v>1706</v>
      </c>
      <c r="I43" s="34">
        <f t="shared" si="0"/>
        <v>0.9167114454594304</v>
      </c>
    </row>
    <row r="44" spans="1:29" ht="56.25" hidden="1" x14ac:dyDescent="0.25">
      <c r="A44" s="30">
        <v>24</v>
      </c>
      <c r="B44" s="59" t="s">
        <v>24</v>
      </c>
      <c r="C44" s="48" t="s">
        <v>15</v>
      </c>
      <c r="D44" s="47"/>
      <c r="E44" s="69" t="s">
        <v>119</v>
      </c>
      <c r="F44" s="26"/>
      <c r="G44" s="26"/>
      <c r="H44" s="42"/>
      <c r="I44" s="34" t="str">
        <f t="shared" si="0"/>
        <v/>
      </c>
    </row>
    <row r="45" spans="1:29" s="99" customFormat="1" ht="37.5" x14ac:dyDescent="0.25">
      <c r="A45" s="30">
        <v>23</v>
      </c>
      <c r="B45" s="88" t="s">
        <v>104</v>
      </c>
      <c r="C45" s="107" t="s">
        <v>90</v>
      </c>
      <c r="D45" s="47"/>
      <c r="E45" s="102" t="s">
        <v>181</v>
      </c>
      <c r="F45" s="26">
        <v>630</v>
      </c>
      <c r="G45" s="25">
        <v>582</v>
      </c>
      <c r="H45" s="42">
        <v>533.1</v>
      </c>
      <c r="I45" s="34">
        <f t="shared" si="0"/>
        <v>0.91597938144329905</v>
      </c>
    </row>
    <row r="46" spans="1:29" ht="37.5" x14ac:dyDescent="0.25">
      <c r="A46" s="30">
        <v>24</v>
      </c>
      <c r="B46" s="84" t="s">
        <v>24</v>
      </c>
      <c r="C46" s="55" t="s">
        <v>136</v>
      </c>
      <c r="D46" s="47"/>
      <c r="E46" s="79" t="s">
        <v>119</v>
      </c>
      <c r="F46" s="26">
        <f>F47+F49+F50</f>
        <v>7385.4</v>
      </c>
      <c r="G46" s="26">
        <f t="shared" ref="G46:H46" si="2">G47+G49+G50</f>
        <v>1592.2</v>
      </c>
      <c r="H46" s="26">
        <f t="shared" si="2"/>
        <v>386.8</v>
      </c>
      <c r="I46" s="34">
        <f t="shared" si="0"/>
        <v>0.24293430473558597</v>
      </c>
    </row>
    <row r="47" spans="1:29" ht="119.25" customHeight="1" x14ac:dyDescent="0.25">
      <c r="A47" s="30">
        <v>25</v>
      </c>
      <c r="B47" s="85" t="s">
        <v>127</v>
      </c>
      <c r="C47" s="57" t="s">
        <v>217</v>
      </c>
      <c r="D47" s="47"/>
      <c r="E47" s="70" t="s">
        <v>218</v>
      </c>
      <c r="F47" s="24">
        <v>4912.7</v>
      </c>
      <c r="G47" s="53">
        <v>1208.2</v>
      </c>
      <c r="H47" s="42">
        <v>145.5</v>
      </c>
      <c r="I47" s="34">
        <f t="shared" si="0"/>
        <v>0.12042708160900513</v>
      </c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W47" s="154"/>
      <c r="X47" s="154"/>
      <c r="Y47" s="154"/>
      <c r="Z47" s="154"/>
      <c r="AA47" s="154"/>
      <c r="AB47" s="154"/>
      <c r="AC47" s="154"/>
    </row>
    <row r="48" spans="1:29" ht="56.25" hidden="1" x14ac:dyDescent="0.25">
      <c r="A48" s="30">
        <v>30</v>
      </c>
      <c r="B48" s="58" t="s">
        <v>128</v>
      </c>
      <c r="C48" s="57" t="s">
        <v>137</v>
      </c>
      <c r="D48" s="47"/>
      <c r="E48" s="70" t="s">
        <v>138</v>
      </c>
      <c r="F48" s="24">
        <v>0</v>
      </c>
      <c r="G48" s="53">
        <v>0</v>
      </c>
      <c r="H48" s="42">
        <v>0</v>
      </c>
      <c r="I48" s="34" t="str">
        <f t="shared" si="0"/>
        <v/>
      </c>
    </row>
    <row r="49" spans="1:17" s="134" customFormat="1" ht="93.75" x14ac:dyDescent="0.25">
      <c r="A49" s="30">
        <v>26</v>
      </c>
      <c r="B49" s="58" t="s">
        <v>268</v>
      </c>
      <c r="C49" s="57" t="s">
        <v>269</v>
      </c>
      <c r="D49" s="47"/>
      <c r="E49" s="70" t="s">
        <v>270</v>
      </c>
      <c r="F49" s="24">
        <v>850.5</v>
      </c>
      <c r="G49" s="53">
        <v>102.5</v>
      </c>
      <c r="H49" s="42">
        <v>0</v>
      </c>
      <c r="I49" s="34">
        <v>0</v>
      </c>
    </row>
    <row r="50" spans="1:17" s="134" customFormat="1" ht="150" x14ac:dyDescent="0.25">
      <c r="A50" s="30">
        <v>27</v>
      </c>
      <c r="B50" s="58" t="s">
        <v>271</v>
      </c>
      <c r="C50" s="57" t="s">
        <v>272</v>
      </c>
      <c r="D50" s="47"/>
      <c r="E50" s="70" t="s">
        <v>273</v>
      </c>
      <c r="F50" s="24">
        <v>1622.2</v>
      </c>
      <c r="G50" s="53">
        <v>281.5</v>
      </c>
      <c r="H50" s="42">
        <v>241.3</v>
      </c>
      <c r="I50" s="34">
        <f>H50/G50</f>
        <v>0.85719360568383662</v>
      </c>
    </row>
    <row r="51" spans="1:17" ht="131.25" x14ac:dyDescent="0.25">
      <c r="A51" s="30">
        <v>28</v>
      </c>
      <c r="B51" s="58" t="s">
        <v>129</v>
      </c>
      <c r="C51" s="48" t="s">
        <v>91</v>
      </c>
      <c r="D51" s="47"/>
      <c r="E51" s="79" t="s">
        <v>119</v>
      </c>
      <c r="F51" s="110">
        <f>F52+F53+F54+F55+F57+F58</f>
        <v>4265.7</v>
      </c>
      <c r="G51" s="26">
        <f t="shared" ref="G51:H51" si="3">G52+G53+G54+G55+G57+G58</f>
        <v>1822.4</v>
      </c>
      <c r="H51" s="26">
        <f t="shared" si="3"/>
        <v>1735.1999999999998</v>
      </c>
      <c r="I51" s="34">
        <f t="shared" si="0"/>
        <v>0.95215100965759425</v>
      </c>
    </row>
    <row r="52" spans="1:17" ht="56.25" x14ac:dyDescent="0.25">
      <c r="A52" s="30">
        <v>29</v>
      </c>
      <c r="B52" s="58" t="s">
        <v>105</v>
      </c>
      <c r="C52" s="56" t="s">
        <v>219</v>
      </c>
      <c r="D52" s="47"/>
      <c r="E52" s="70" t="s">
        <v>220</v>
      </c>
      <c r="F52" s="104">
        <v>1555.6</v>
      </c>
      <c r="G52" s="53">
        <v>707.1</v>
      </c>
      <c r="H52" s="42">
        <v>660.3</v>
      </c>
      <c r="I52" s="34">
        <f t="shared" si="0"/>
        <v>0.93381417055579119</v>
      </c>
      <c r="K52" s="75"/>
    </row>
    <row r="53" spans="1:17" ht="37.5" hidden="1" x14ac:dyDescent="0.25">
      <c r="A53" s="30">
        <f t="shared" ref="A53:A55" si="4">A52+1</f>
        <v>30</v>
      </c>
      <c r="B53" s="59" t="s">
        <v>106</v>
      </c>
      <c r="C53" s="56" t="s">
        <v>92</v>
      </c>
      <c r="D53" s="47"/>
      <c r="E53" s="70" t="s">
        <v>139</v>
      </c>
      <c r="F53" s="24">
        <v>0</v>
      </c>
      <c r="G53" s="53">
        <v>0</v>
      </c>
      <c r="H53" s="42">
        <v>0</v>
      </c>
      <c r="I53" s="34" t="str">
        <f t="shared" si="0"/>
        <v/>
      </c>
      <c r="K53" s="76"/>
    </row>
    <row r="54" spans="1:17" ht="154.5" customHeight="1" x14ac:dyDescent="0.25">
      <c r="A54" s="30">
        <v>30</v>
      </c>
      <c r="B54" s="58" t="s">
        <v>106</v>
      </c>
      <c r="C54" s="123" t="s">
        <v>221</v>
      </c>
      <c r="D54" s="47"/>
      <c r="E54" s="70" t="s">
        <v>222</v>
      </c>
      <c r="F54" s="104">
        <v>573.29999999999995</v>
      </c>
      <c r="G54" s="53">
        <v>260.60000000000002</v>
      </c>
      <c r="H54" s="42">
        <v>234.5</v>
      </c>
      <c r="I54" s="34">
        <f t="shared" si="0"/>
        <v>0.89984650805832689</v>
      </c>
      <c r="K54" s="75"/>
    </row>
    <row r="55" spans="1:17" ht="168.75" x14ac:dyDescent="0.25">
      <c r="A55" s="30">
        <f t="shared" si="4"/>
        <v>31</v>
      </c>
      <c r="B55" s="59" t="s">
        <v>107</v>
      </c>
      <c r="C55" s="121" t="s">
        <v>223</v>
      </c>
      <c r="D55" s="47"/>
      <c r="E55" s="70" t="s">
        <v>274</v>
      </c>
      <c r="F55" s="104">
        <v>2136.8000000000002</v>
      </c>
      <c r="G55" s="53">
        <v>854.7</v>
      </c>
      <c r="H55" s="42">
        <v>840.4</v>
      </c>
      <c r="I55" s="83">
        <f t="shared" si="0"/>
        <v>0.98326898326898315</v>
      </c>
    </row>
    <row r="56" spans="1:17" ht="104.25" hidden="1" customHeight="1" x14ac:dyDescent="0.25">
      <c r="A56" s="30">
        <f>A55+1</f>
        <v>32</v>
      </c>
      <c r="B56" s="58"/>
      <c r="C56" s="122"/>
      <c r="D56" s="47"/>
      <c r="E56" s="70"/>
      <c r="F56" s="24"/>
      <c r="G56" s="53"/>
      <c r="H56" s="42"/>
      <c r="I56" s="34">
        <v>0</v>
      </c>
    </row>
    <row r="57" spans="1:17" s="86" customFormat="1" hidden="1" x14ac:dyDescent="0.25">
      <c r="A57" s="30"/>
      <c r="B57" s="58"/>
      <c r="C57" s="56"/>
      <c r="D57" s="5"/>
      <c r="E57" s="70"/>
      <c r="F57" s="42"/>
      <c r="G57" s="53"/>
      <c r="H57" s="42"/>
      <c r="I57" s="83" t="str">
        <f t="shared" si="0"/>
        <v/>
      </c>
      <c r="L57" s="77"/>
      <c r="Q57" s="77"/>
    </row>
    <row r="58" spans="1:17" s="86" customFormat="1" hidden="1" x14ac:dyDescent="0.25">
      <c r="A58" s="30"/>
      <c r="B58" s="58"/>
      <c r="C58" s="56"/>
      <c r="D58" s="5"/>
      <c r="E58" s="70"/>
      <c r="F58" s="42"/>
      <c r="G58" s="53"/>
      <c r="H58" s="42"/>
      <c r="I58" s="83" t="str">
        <f t="shared" si="0"/>
        <v/>
      </c>
      <c r="L58" s="77"/>
      <c r="Q58" s="77"/>
    </row>
    <row r="59" spans="1:17" s="8" customFormat="1" x14ac:dyDescent="0.25">
      <c r="A59" s="32">
        <v>32</v>
      </c>
      <c r="B59" s="7" t="s">
        <v>28</v>
      </c>
      <c r="C59" s="20" t="s">
        <v>13</v>
      </c>
      <c r="D59" s="20"/>
      <c r="E59" s="20"/>
      <c r="F59" s="23">
        <f>F60+F61</f>
        <v>37276</v>
      </c>
      <c r="G59" s="23">
        <f>G60+G61</f>
        <v>12604.1</v>
      </c>
      <c r="H59" s="23">
        <f>H60+H61+H62+H63+H64</f>
        <v>11973.9</v>
      </c>
      <c r="I59" s="35">
        <f t="shared" ref="I59" si="5">IF(OR(G59=0,H59=0),"",H59/G59)</f>
        <v>0.95000039669631309</v>
      </c>
    </row>
    <row r="60" spans="1:17" s="8" customFormat="1" ht="252" customHeight="1" x14ac:dyDescent="0.25">
      <c r="A60" s="30">
        <v>33</v>
      </c>
      <c r="B60" s="78" t="s">
        <v>30</v>
      </c>
      <c r="C60" s="50" t="s">
        <v>108</v>
      </c>
      <c r="D60" s="47"/>
      <c r="E60" s="89" t="s">
        <v>140</v>
      </c>
      <c r="F60" s="42">
        <v>36672</v>
      </c>
      <c r="G60" s="53">
        <v>12000</v>
      </c>
      <c r="H60" s="42">
        <v>11420.1</v>
      </c>
      <c r="I60" s="83">
        <f t="shared" si="0"/>
        <v>0.95167500000000005</v>
      </c>
    </row>
    <row r="61" spans="1:17" s="8" customFormat="1" ht="81" customHeight="1" x14ac:dyDescent="0.25">
      <c r="A61" s="30">
        <v>34</v>
      </c>
      <c r="B61" s="78" t="s">
        <v>182</v>
      </c>
      <c r="C61" s="50" t="s">
        <v>183</v>
      </c>
      <c r="D61" s="47"/>
      <c r="E61" s="58" t="s">
        <v>184</v>
      </c>
      <c r="F61" s="53">
        <v>604</v>
      </c>
      <c r="G61" s="53">
        <v>604.1</v>
      </c>
      <c r="H61" s="42">
        <v>553.79999999999995</v>
      </c>
      <c r="I61" s="83">
        <f t="shared" si="0"/>
        <v>0.91673563979473582</v>
      </c>
    </row>
    <row r="62" spans="1:17" s="8" customFormat="1" x14ac:dyDescent="0.25">
      <c r="A62" s="20">
        <v>35</v>
      </c>
      <c r="B62" s="20" t="s">
        <v>29</v>
      </c>
      <c r="C62" s="20" t="s">
        <v>9</v>
      </c>
      <c r="D62" s="20"/>
      <c r="E62" s="20"/>
      <c r="F62" s="20">
        <v>0</v>
      </c>
      <c r="G62" s="20">
        <v>0</v>
      </c>
      <c r="H62" s="20">
        <v>0</v>
      </c>
      <c r="I62" s="20">
        <v>0</v>
      </c>
    </row>
    <row r="63" spans="1:17" s="8" customFormat="1" ht="123" customHeight="1" x14ac:dyDescent="0.25">
      <c r="A63" s="30">
        <v>36</v>
      </c>
      <c r="B63" s="43" t="s">
        <v>38</v>
      </c>
      <c r="C63" s="50" t="s">
        <v>277</v>
      </c>
      <c r="D63" s="47"/>
      <c r="E63" s="70" t="s">
        <v>278</v>
      </c>
      <c r="F63" s="53">
        <v>0</v>
      </c>
      <c r="G63" s="53">
        <v>0</v>
      </c>
      <c r="H63" s="53">
        <v>0</v>
      </c>
      <c r="I63" s="34">
        <v>0</v>
      </c>
    </row>
    <row r="64" spans="1:17" s="8" customFormat="1" ht="84" customHeight="1" thickBot="1" x14ac:dyDescent="0.3">
      <c r="A64" s="30">
        <v>37</v>
      </c>
      <c r="B64" s="43" t="s">
        <v>39</v>
      </c>
      <c r="C64" s="135" t="s">
        <v>279</v>
      </c>
      <c r="D64" s="47"/>
      <c r="E64" s="70" t="s">
        <v>280</v>
      </c>
      <c r="F64" s="53">
        <v>0</v>
      </c>
      <c r="G64" s="53">
        <v>0</v>
      </c>
      <c r="H64" s="53">
        <v>0</v>
      </c>
      <c r="I64" s="34">
        <v>0</v>
      </c>
    </row>
    <row r="65" spans="1:9" x14ac:dyDescent="0.25">
      <c r="A65" s="181" t="s">
        <v>0</v>
      </c>
      <c r="B65" s="184" t="s">
        <v>66</v>
      </c>
      <c r="C65" s="187" t="s">
        <v>1</v>
      </c>
      <c r="D65" s="187"/>
      <c r="E65" s="184" t="s">
        <v>64</v>
      </c>
      <c r="F65" s="187" t="s">
        <v>75</v>
      </c>
      <c r="G65" s="187"/>
      <c r="H65" s="187"/>
      <c r="I65" s="189"/>
    </row>
    <row r="66" spans="1:9" x14ac:dyDescent="0.25">
      <c r="A66" s="182"/>
      <c r="B66" s="185"/>
      <c r="C66" s="188"/>
      <c r="D66" s="188"/>
      <c r="E66" s="185"/>
      <c r="F66" s="167" t="s">
        <v>118</v>
      </c>
      <c r="G66" s="167" t="s">
        <v>72</v>
      </c>
      <c r="H66" s="167"/>
      <c r="I66" s="169"/>
    </row>
    <row r="67" spans="1:9" x14ac:dyDescent="0.25">
      <c r="A67" s="182"/>
      <c r="B67" s="185"/>
      <c r="C67" s="148" t="s">
        <v>67</v>
      </c>
      <c r="D67" s="148" t="s">
        <v>68</v>
      </c>
      <c r="E67" s="185"/>
      <c r="F67" s="167"/>
      <c r="G67" s="148" t="s">
        <v>73</v>
      </c>
      <c r="H67" s="167" t="s">
        <v>74</v>
      </c>
      <c r="I67" s="169" t="s">
        <v>62</v>
      </c>
    </row>
    <row r="68" spans="1:9" ht="24.75" customHeight="1" thickBot="1" x14ac:dyDescent="0.3">
      <c r="A68" s="183"/>
      <c r="B68" s="186"/>
      <c r="C68" s="180"/>
      <c r="D68" s="180"/>
      <c r="E68" s="186"/>
      <c r="F68" s="168"/>
      <c r="G68" s="180"/>
      <c r="H68" s="168"/>
      <c r="I68" s="170"/>
    </row>
    <row r="69" spans="1:9" ht="36.75" customHeight="1" thickBot="1" x14ac:dyDescent="0.3">
      <c r="A69" s="177" t="s">
        <v>71</v>
      </c>
      <c r="B69" s="178"/>
      <c r="C69" s="178"/>
      <c r="D69" s="178"/>
      <c r="E69" s="178"/>
      <c r="F69" s="178"/>
      <c r="G69" s="178"/>
      <c r="H69" s="178"/>
      <c r="I69" s="179"/>
    </row>
    <row r="70" spans="1:9" ht="36.75" customHeight="1" x14ac:dyDescent="0.25">
      <c r="A70" s="144" t="s">
        <v>43</v>
      </c>
      <c r="B70" s="144"/>
      <c r="C70" s="144"/>
      <c r="D70" s="144"/>
      <c r="E70" s="144"/>
      <c r="F70" s="144"/>
      <c r="G70" s="144"/>
      <c r="H70" s="144"/>
      <c r="I70" s="144"/>
    </row>
    <row r="71" spans="1:9" s="10" customFormat="1" ht="210.75" customHeight="1" x14ac:dyDescent="0.25">
      <c r="A71" s="125">
        <v>1</v>
      </c>
      <c r="B71" s="171" t="s">
        <v>7</v>
      </c>
      <c r="C71" s="48" t="s">
        <v>224</v>
      </c>
      <c r="D71" s="124"/>
      <c r="E71" s="118" t="s">
        <v>225</v>
      </c>
      <c r="F71" s="90" t="s">
        <v>113</v>
      </c>
      <c r="G71" s="43" t="s">
        <v>81</v>
      </c>
      <c r="H71" s="43" t="s">
        <v>81</v>
      </c>
      <c r="I71" s="43">
        <v>100</v>
      </c>
    </row>
    <row r="72" spans="1:9" ht="113.25" customHeight="1" x14ac:dyDescent="0.25">
      <c r="A72" s="30">
        <v>2</v>
      </c>
      <c r="B72" s="172"/>
      <c r="C72" s="11" t="s">
        <v>226</v>
      </c>
      <c r="D72" s="61"/>
      <c r="E72" s="164" t="s">
        <v>227</v>
      </c>
      <c r="F72" s="90" t="s">
        <v>113</v>
      </c>
      <c r="G72" s="59" t="s">
        <v>81</v>
      </c>
      <c r="H72" s="59" t="s">
        <v>81</v>
      </c>
      <c r="I72" s="59">
        <v>100</v>
      </c>
    </row>
    <row r="73" spans="1:9" ht="91.5" customHeight="1" x14ac:dyDescent="0.25">
      <c r="A73" s="30">
        <v>3</v>
      </c>
      <c r="B73" s="173"/>
      <c r="C73" s="11" t="s">
        <v>45</v>
      </c>
      <c r="D73" s="61"/>
      <c r="E73" s="165"/>
      <c r="F73" s="90" t="s">
        <v>113</v>
      </c>
      <c r="G73" s="59" t="s">
        <v>81</v>
      </c>
      <c r="H73" s="59" t="s">
        <v>81</v>
      </c>
      <c r="I73" s="59">
        <v>100</v>
      </c>
    </row>
    <row r="74" spans="1:9" ht="96.75" customHeight="1" x14ac:dyDescent="0.25">
      <c r="A74" s="30">
        <v>4</v>
      </c>
      <c r="B74" s="65" t="s">
        <v>11</v>
      </c>
      <c r="C74" s="11" t="s">
        <v>79</v>
      </c>
      <c r="D74" s="61"/>
      <c r="E74" s="165"/>
      <c r="F74" s="90" t="s">
        <v>113</v>
      </c>
      <c r="G74" s="59" t="s">
        <v>81</v>
      </c>
      <c r="H74" s="59" t="s">
        <v>81</v>
      </c>
      <c r="I74" s="59">
        <v>100</v>
      </c>
    </row>
    <row r="75" spans="1:9" ht="61.5" customHeight="1" x14ac:dyDescent="0.25">
      <c r="A75" s="30">
        <v>5</v>
      </c>
      <c r="B75" s="65" t="s">
        <v>19</v>
      </c>
      <c r="C75" s="11" t="s">
        <v>228</v>
      </c>
      <c r="D75" s="61"/>
      <c r="E75" s="166"/>
      <c r="F75" s="90" t="s">
        <v>113</v>
      </c>
      <c r="G75" s="59" t="s">
        <v>81</v>
      </c>
      <c r="H75" s="59" t="s">
        <v>81</v>
      </c>
      <c r="I75" s="59">
        <v>100</v>
      </c>
    </row>
    <row r="76" spans="1:9" s="99" customFormat="1" ht="40.5" customHeight="1" x14ac:dyDescent="0.25">
      <c r="A76" s="144" t="s">
        <v>44</v>
      </c>
      <c r="B76" s="144"/>
      <c r="C76" s="144"/>
      <c r="D76" s="144"/>
      <c r="E76" s="144"/>
      <c r="F76" s="144"/>
      <c r="G76" s="144"/>
      <c r="H76" s="144"/>
      <c r="I76" s="144"/>
    </row>
    <row r="77" spans="1:9" s="99" customFormat="1" ht="40.5" customHeight="1" x14ac:dyDescent="0.25">
      <c r="A77" s="21">
        <v>6</v>
      </c>
      <c r="B77" s="65" t="s">
        <v>22</v>
      </c>
      <c r="C77" s="11" t="s">
        <v>229</v>
      </c>
      <c r="D77" s="61"/>
      <c r="E77" s="101" t="s">
        <v>230</v>
      </c>
      <c r="F77" s="90" t="s">
        <v>113</v>
      </c>
      <c r="G77" s="59" t="s">
        <v>81</v>
      </c>
      <c r="H77" s="59" t="s">
        <v>81</v>
      </c>
      <c r="I77" s="59">
        <v>100</v>
      </c>
    </row>
    <row r="78" spans="1:9" s="115" customFormat="1" ht="53.25" customHeight="1" x14ac:dyDescent="0.25">
      <c r="A78" s="21">
        <v>7</v>
      </c>
      <c r="B78" s="65" t="s">
        <v>23</v>
      </c>
      <c r="C78" s="11" t="s">
        <v>231</v>
      </c>
      <c r="D78" s="61"/>
      <c r="E78" s="116" t="s">
        <v>232</v>
      </c>
      <c r="F78" s="90" t="s">
        <v>113</v>
      </c>
      <c r="G78" s="59" t="s">
        <v>81</v>
      </c>
      <c r="H78" s="59" t="s">
        <v>81</v>
      </c>
      <c r="I78" s="59">
        <v>100</v>
      </c>
    </row>
    <row r="79" spans="1:9" ht="36.75" customHeight="1" x14ac:dyDescent="0.25">
      <c r="A79" s="144" t="s">
        <v>55</v>
      </c>
      <c r="B79" s="144"/>
      <c r="C79" s="144"/>
      <c r="D79" s="144"/>
      <c r="E79" s="144"/>
      <c r="F79" s="144"/>
      <c r="G79" s="144"/>
      <c r="H79" s="144"/>
      <c r="I79" s="144"/>
    </row>
    <row r="80" spans="1:9" ht="156.75" customHeight="1" x14ac:dyDescent="0.25">
      <c r="A80" s="30">
        <v>8</v>
      </c>
      <c r="B80" s="65" t="s">
        <v>30</v>
      </c>
      <c r="C80" s="48" t="s">
        <v>80</v>
      </c>
      <c r="D80" s="61"/>
      <c r="E80" s="70" t="s">
        <v>206</v>
      </c>
      <c r="F80" s="90" t="s">
        <v>113</v>
      </c>
      <c r="G80" s="59" t="s">
        <v>81</v>
      </c>
      <c r="H80" s="59" t="s">
        <v>81</v>
      </c>
      <c r="I80" s="59">
        <v>100</v>
      </c>
    </row>
    <row r="81" spans="1:9" s="99" customFormat="1" ht="126" customHeight="1" x14ac:dyDescent="0.25">
      <c r="A81" s="30">
        <v>9</v>
      </c>
      <c r="B81" s="65" t="s">
        <v>31</v>
      </c>
      <c r="C81" s="48" t="s">
        <v>233</v>
      </c>
      <c r="D81" s="61"/>
      <c r="E81" s="70" t="s">
        <v>185</v>
      </c>
      <c r="F81" s="90" t="s">
        <v>186</v>
      </c>
      <c r="G81" s="59">
        <v>70</v>
      </c>
      <c r="H81" s="59">
        <v>31</v>
      </c>
      <c r="I81" s="139">
        <f>H81/G81</f>
        <v>0.44285714285714284</v>
      </c>
    </row>
    <row r="82" spans="1:9" ht="58.5" customHeight="1" x14ac:dyDescent="0.25">
      <c r="A82" s="30">
        <v>10</v>
      </c>
      <c r="B82" s="65" t="s">
        <v>32</v>
      </c>
      <c r="C82" s="49" t="s">
        <v>46</v>
      </c>
      <c r="D82" s="61"/>
      <c r="E82" s="12" t="s">
        <v>209</v>
      </c>
      <c r="F82" s="90" t="s">
        <v>113</v>
      </c>
      <c r="G82" s="59" t="s">
        <v>81</v>
      </c>
      <c r="H82" s="59" t="s">
        <v>81</v>
      </c>
      <c r="I82" s="59">
        <v>100</v>
      </c>
    </row>
    <row r="83" spans="1:9" s="99" customFormat="1" ht="58.5" customHeight="1" x14ac:dyDescent="0.25">
      <c r="A83" s="30">
        <v>11</v>
      </c>
      <c r="B83" s="65" t="s">
        <v>33</v>
      </c>
      <c r="C83" s="49" t="s">
        <v>56</v>
      </c>
      <c r="D83" s="61"/>
      <c r="E83" s="70" t="s">
        <v>187</v>
      </c>
      <c r="F83" s="90" t="s">
        <v>113</v>
      </c>
      <c r="G83" s="59" t="s">
        <v>81</v>
      </c>
      <c r="H83" s="59" t="s">
        <v>81</v>
      </c>
      <c r="I83" s="59">
        <v>100</v>
      </c>
    </row>
    <row r="84" spans="1:9" ht="49.5" customHeight="1" x14ac:dyDescent="0.25">
      <c r="A84" s="30">
        <v>12</v>
      </c>
      <c r="B84" s="65" t="s">
        <v>34</v>
      </c>
      <c r="C84" s="11" t="s">
        <v>56</v>
      </c>
      <c r="D84" s="61"/>
      <c r="E84" s="12" t="s">
        <v>207</v>
      </c>
      <c r="F84" s="90" t="s">
        <v>113</v>
      </c>
      <c r="G84" s="59" t="s">
        <v>81</v>
      </c>
      <c r="H84" s="59" t="s">
        <v>81</v>
      </c>
      <c r="I84" s="59">
        <v>100</v>
      </c>
    </row>
    <row r="85" spans="1:9" ht="36.75" customHeight="1" x14ac:dyDescent="0.25">
      <c r="A85" s="145" t="s">
        <v>53</v>
      </c>
      <c r="B85" s="146"/>
      <c r="C85" s="146"/>
      <c r="D85" s="146"/>
      <c r="E85" s="146"/>
      <c r="F85" s="146"/>
      <c r="G85" s="146"/>
      <c r="H85" s="146"/>
      <c r="I85" s="147"/>
    </row>
    <row r="86" spans="1:9" ht="39" customHeight="1" x14ac:dyDescent="0.25">
      <c r="A86" s="30">
        <v>13</v>
      </c>
      <c r="B86" s="65" t="s">
        <v>38</v>
      </c>
      <c r="C86" s="50" t="s">
        <v>47</v>
      </c>
      <c r="D86" s="61"/>
      <c r="E86" s="70" t="s">
        <v>151</v>
      </c>
      <c r="F86" s="90" t="s">
        <v>113</v>
      </c>
      <c r="G86" s="59" t="s">
        <v>81</v>
      </c>
      <c r="H86" s="59" t="s">
        <v>81</v>
      </c>
      <c r="I86" s="59">
        <v>100</v>
      </c>
    </row>
    <row r="87" spans="1:9" ht="75.75" customHeight="1" x14ac:dyDescent="0.25">
      <c r="A87" s="30">
        <v>14</v>
      </c>
      <c r="B87" s="65" t="s">
        <v>141</v>
      </c>
      <c r="C87" s="12" t="s">
        <v>84</v>
      </c>
      <c r="D87" s="61"/>
      <c r="E87" s="12" t="s">
        <v>210</v>
      </c>
      <c r="F87" s="90" t="s">
        <v>113</v>
      </c>
      <c r="G87" s="59" t="s">
        <v>81</v>
      </c>
      <c r="H87" s="59" t="s">
        <v>81</v>
      </c>
      <c r="I87" s="59">
        <v>100</v>
      </c>
    </row>
    <row r="88" spans="1:9" s="99" customFormat="1" ht="291" customHeight="1" x14ac:dyDescent="0.25">
      <c r="A88" s="102">
        <v>15</v>
      </c>
      <c r="B88" s="65" t="s">
        <v>54</v>
      </c>
      <c r="C88" s="12" t="s">
        <v>131</v>
      </c>
      <c r="D88" s="61"/>
      <c r="E88" s="70" t="s">
        <v>188</v>
      </c>
      <c r="F88" s="90" t="s">
        <v>189</v>
      </c>
      <c r="G88" s="59">
        <v>150</v>
      </c>
      <c r="H88" s="59">
        <f>76+77</f>
        <v>153</v>
      </c>
      <c r="I88" s="59">
        <v>100</v>
      </c>
    </row>
    <row r="89" spans="1:9" s="115" customFormat="1" ht="123.75" customHeight="1" x14ac:dyDescent="0.25">
      <c r="A89" s="117">
        <v>16</v>
      </c>
      <c r="B89" s="65" t="s">
        <v>234</v>
      </c>
      <c r="C89" s="12" t="s">
        <v>235</v>
      </c>
      <c r="D89" s="61"/>
      <c r="E89" s="70" t="s">
        <v>236</v>
      </c>
      <c r="F89" s="90" t="s">
        <v>113</v>
      </c>
      <c r="G89" s="59" t="s">
        <v>81</v>
      </c>
      <c r="H89" s="59" t="s">
        <v>81</v>
      </c>
      <c r="I89" s="59">
        <v>100</v>
      </c>
    </row>
    <row r="90" spans="1:9" ht="36.75" customHeight="1" x14ac:dyDescent="0.25">
      <c r="A90" s="145" t="s">
        <v>41</v>
      </c>
      <c r="B90" s="146"/>
      <c r="C90" s="146"/>
      <c r="D90" s="146"/>
      <c r="E90" s="146"/>
      <c r="F90" s="146"/>
      <c r="G90" s="146"/>
      <c r="H90" s="146"/>
      <c r="I90" s="147"/>
    </row>
    <row r="91" spans="1:9" ht="99.75" customHeight="1" x14ac:dyDescent="0.25">
      <c r="A91" s="30">
        <v>17</v>
      </c>
      <c r="B91" s="65" t="s">
        <v>48</v>
      </c>
      <c r="C91" s="48" t="s">
        <v>85</v>
      </c>
      <c r="D91" s="61"/>
      <c r="E91" s="70" t="s">
        <v>281</v>
      </c>
      <c r="F91" s="90" t="s">
        <v>114</v>
      </c>
      <c r="G91" s="59">
        <v>12</v>
      </c>
      <c r="H91" s="58">
        <v>5</v>
      </c>
      <c r="I91" s="98">
        <f>H91/G91*100</f>
        <v>41.666666666666671</v>
      </c>
    </row>
    <row r="92" spans="1:9" s="120" customFormat="1" ht="99.75" customHeight="1" x14ac:dyDescent="0.25">
      <c r="A92" s="30">
        <v>18</v>
      </c>
      <c r="B92" s="65" t="s">
        <v>49</v>
      </c>
      <c r="C92" s="48" t="s">
        <v>237</v>
      </c>
      <c r="D92" s="61"/>
      <c r="E92" s="70" t="s">
        <v>282</v>
      </c>
      <c r="F92" s="90" t="s">
        <v>114</v>
      </c>
      <c r="G92" s="59">
        <v>12</v>
      </c>
      <c r="H92" s="59">
        <v>5</v>
      </c>
      <c r="I92" s="98">
        <f>H92/G92*100</f>
        <v>41.666666666666671</v>
      </c>
    </row>
    <row r="93" spans="1:9" s="86" customFormat="1" ht="78.75" customHeight="1" x14ac:dyDescent="0.25">
      <c r="A93" s="30">
        <v>19</v>
      </c>
      <c r="B93" s="65" t="s">
        <v>144</v>
      </c>
      <c r="C93" s="48" t="s">
        <v>143</v>
      </c>
      <c r="D93" s="61"/>
      <c r="E93" s="70" t="s">
        <v>152</v>
      </c>
      <c r="F93" s="90" t="s">
        <v>113</v>
      </c>
      <c r="G93" s="59" t="s">
        <v>81</v>
      </c>
      <c r="H93" s="58" t="s">
        <v>81</v>
      </c>
      <c r="I93" s="58">
        <v>100</v>
      </c>
    </row>
    <row r="94" spans="1:9" s="99" customFormat="1" ht="78.75" customHeight="1" x14ac:dyDescent="0.25">
      <c r="A94" s="30">
        <v>20</v>
      </c>
      <c r="B94" s="65" t="s">
        <v>51</v>
      </c>
      <c r="C94" s="48" t="s">
        <v>165</v>
      </c>
      <c r="D94" s="61"/>
      <c r="E94" s="70" t="s">
        <v>190</v>
      </c>
      <c r="F94" s="90" t="s">
        <v>62</v>
      </c>
      <c r="G94" s="59">
        <v>108.5</v>
      </c>
      <c r="H94" s="59">
        <v>96.33</v>
      </c>
      <c r="I94" s="58">
        <v>100</v>
      </c>
    </row>
    <row r="95" spans="1:9" ht="152.25" customHeight="1" x14ac:dyDescent="0.25">
      <c r="A95" s="30">
        <v>21</v>
      </c>
      <c r="B95" s="65" t="s">
        <v>142</v>
      </c>
      <c r="C95" s="52" t="s">
        <v>238</v>
      </c>
      <c r="D95" s="61"/>
      <c r="E95" s="70" t="s">
        <v>239</v>
      </c>
      <c r="F95" s="90" t="s">
        <v>240</v>
      </c>
      <c r="G95" s="59">
        <v>6</v>
      </c>
      <c r="H95" s="59">
        <v>0</v>
      </c>
      <c r="I95" s="109">
        <f>H95/G95*100</f>
        <v>0</v>
      </c>
    </row>
    <row r="96" spans="1:9" ht="41.25" customHeight="1" x14ac:dyDescent="0.25">
      <c r="A96" s="30">
        <v>22</v>
      </c>
      <c r="B96" s="65" t="s">
        <v>191</v>
      </c>
      <c r="C96" s="64" t="s">
        <v>57</v>
      </c>
      <c r="D96" s="63"/>
      <c r="E96" s="70" t="s">
        <v>153</v>
      </c>
      <c r="F96" s="91" t="s">
        <v>113</v>
      </c>
      <c r="G96" s="66" t="s">
        <v>81</v>
      </c>
      <c r="H96" s="58" t="s">
        <v>81</v>
      </c>
      <c r="I96" s="58">
        <v>100</v>
      </c>
    </row>
    <row r="97" spans="1:9" s="120" customFormat="1" ht="168.75" customHeight="1" x14ac:dyDescent="0.25">
      <c r="A97" s="126">
        <v>23</v>
      </c>
      <c r="B97" s="127" t="s">
        <v>241</v>
      </c>
      <c r="C97" s="128" t="s">
        <v>242</v>
      </c>
      <c r="D97" s="63"/>
      <c r="E97" s="129" t="s">
        <v>243</v>
      </c>
      <c r="F97" s="130" t="s">
        <v>244</v>
      </c>
      <c r="G97" s="131">
        <v>107</v>
      </c>
      <c r="H97" s="132">
        <v>0</v>
      </c>
      <c r="I97" s="132">
        <v>0</v>
      </c>
    </row>
    <row r="98" spans="1:9" s="120" customFormat="1" ht="168.75" customHeight="1" x14ac:dyDescent="0.25">
      <c r="A98" s="126">
        <v>24</v>
      </c>
      <c r="B98" s="127" t="s">
        <v>245</v>
      </c>
      <c r="C98" s="128" t="s">
        <v>246</v>
      </c>
      <c r="D98" s="63"/>
      <c r="E98" s="129" t="s">
        <v>247</v>
      </c>
      <c r="F98" s="130" t="s">
        <v>248</v>
      </c>
      <c r="G98" s="131">
        <v>110</v>
      </c>
      <c r="H98" s="132">
        <v>0</v>
      </c>
      <c r="I98" s="132">
        <v>0</v>
      </c>
    </row>
    <row r="99" spans="1:9" ht="57" customHeight="1" x14ac:dyDescent="0.25">
      <c r="A99" s="100">
        <v>25</v>
      </c>
      <c r="B99" s="100" t="s">
        <v>192</v>
      </c>
      <c r="C99" s="62" t="s">
        <v>86</v>
      </c>
      <c r="D99" s="61"/>
      <c r="E99" s="62" t="s">
        <v>145</v>
      </c>
      <c r="F99" s="100" t="s">
        <v>145</v>
      </c>
      <c r="G99" s="100">
        <v>107</v>
      </c>
      <c r="H99" s="114">
        <v>0</v>
      </c>
      <c r="I99" s="108">
        <f>H99/G99*100</f>
        <v>0</v>
      </c>
    </row>
    <row r="100" spans="1:9" ht="57" customHeight="1" x14ac:dyDescent="0.25">
      <c r="A100" s="145" t="s">
        <v>6</v>
      </c>
      <c r="B100" s="146"/>
      <c r="C100" s="146"/>
      <c r="D100" s="146"/>
      <c r="E100" s="146"/>
      <c r="F100" s="146"/>
      <c r="G100" s="146"/>
      <c r="H100" s="146"/>
      <c r="I100" s="147"/>
    </row>
    <row r="101" spans="1:9" ht="95.25" customHeight="1" x14ac:dyDescent="0.25">
      <c r="A101" s="21">
        <v>26</v>
      </c>
      <c r="B101" s="65" t="s">
        <v>7</v>
      </c>
      <c r="C101" s="54" t="s">
        <v>16</v>
      </c>
      <c r="D101" s="5"/>
      <c r="E101" s="70" t="s">
        <v>154</v>
      </c>
      <c r="F101" s="93" t="s">
        <v>113</v>
      </c>
      <c r="G101" s="25" t="s">
        <v>81</v>
      </c>
      <c r="H101" s="42" t="s">
        <v>81</v>
      </c>
      <c r="I101" s="102">
        <v>100</v>
      </c>
    </row>
    <row r="102" spans="1:9" s="120" customFormat="1" ht="95.25" customHeight="1" x14ac:dyDescent="0.25">
      <c r="A102" s="21">
        <v>27</v>
      </c>
      <c r="B102" s="65" t="s">
        <v>11</v>
      </c>
      <c r="C102" s="54" t="s">
        <v>249</v>
      </c>
      <c r="D102" s="5"/>
      <c r="E102" s="70" t="s">
        <v>250</v>
      </c>
      <c r="F102" s="93" t="s">
        <v>113</v>
      </c>
      <c r="G102" s="25" t="s">
        <v>81</v>
      </c>
      <c r="H102" s="42" t="s">
        <v>146</v>
      </c>
      <c r="I102" s="119">
        <v>0</v>
      </c>
    </row>
    <row r="103" spans="1:9" ht="59.25" customHeight="1" x14ac:dyDescent="0.25">
      <c r="A103" s="30">
        <v>28</v>
      </c>
      <c r="B103" s="65" t="s">
        <v>19</v>
      </c>
      <c r="C103" s="50" t="s">
        <v>40</v>
      </c>
      <c r="D103" s="61"/>
      <c r="E103" s="70" t="s">
        <v>155</v>
      </c>
      <c r="F103" s="93" t="s">
        <v>113</v>
      </c>
      <c r="G103" s="43" t="s">
        <v>81</v>
      </c>
      <c r="H103" s="25" t="s">
        <v>81</v>
      </c>
      <c r="I103" s="102">
        <v>100</v>
      </c>
    </row>
    <row r="104" spans="1:9" ht="36.75" customHeight="1" x14ac:dyDescent="0.25">
      <c r="A104" s="145" t="s">
        <v>10</v>
      </c>
      <c r="B104" s="146"/>
      <c r="C104" s="146"/>
      <c r="D104" s="146"/>
      <c r="E104" s="146"/>
      <c r="F104" s="146"/>
      <c r="G104" s="146"/>
      <c r="H104" s="146"/>
      <c r="I104" s="147"/>
    </row>
    <row r="105" spans="1:9" s="99" customFormat="1" ht="59.25" customHeight="1" x14ac:dyDescent="0.25">
      <c r="A105" s="43">
        <v>29</v>
      </c>
      <c r="B105" s="43" t="s">
        <v>24</v>
      </c>
      <c r="C105" s="43" t="s">
        <v>193</v>
      </c>
      <c r="D105" s="43"/>
      <c r="E105" s="43" t="s">
        <v>194</v>
      </c>
      <c r="F105" s="43" t="s">
        <v>113</v>
      </c>
      <c r="G105" s="43" t="s">
        <v>81</v>
      </c>
      <c r="H105" s="43" t="s">
        <v>81</v>
      </c>
      <c r="I105" s="43">
        <v>100</v>
      </c>
    </row>
    <row r="106" spans="1:9" ht="77.25" customHeight="1" x14ac:dyDescent="0.25">
      <c r="A106" s="102">
        <v>30</v>
      </c>
      <c r="B106" s="87" t="s">
        <v>25</v>
      </c>
      <c r="C106" s="48" t="s">
        <v>93</v>
      </c>
      <c r="D106" s="41"/>
      <c r="E106" s="70" t="s">
        <v>120</v>
      </c>
      <c r="F106" s="90" t="s">
        <v>113</v>
      </c>
      <c r="G106" s="67" t="s">
        <v>81</v>
      </c>
      <c r="H106" s="67" t="s">
        <v>81</v>
      </c>
      <c r="I106" s="58">
        <v>100</v>
      </c>
    </row>
    <row r="107" spans="1:9" ht="37.5" x14ac:dyDescent="0.25">
      <c r="A107" s="43">
        <v>31</v>
      </c>
      <c r="B107" s="87" t="s">
        <v>26</v>
      </c>
      <c r="C107" s="48" t="s">
        <v>94</v>
      </c>
      <c r="D107" s="41"/>
      <c r="E107" s="70" t="s">
        <v>121</v>
      </c>
      <c r="F107" s="90" t="s">
        <v>113</v>
      </c>
      <c r="G107" s="67" t="s">
        <v>81</v>
      </c>
      <c r="H107" s="67" t="s">
        <v>81</v>
      </c>
      <c r="I107" s="58">
        <v>100</v>
      </c>
    </row>
    <row r="108" spans="1:9" ht="93.75" x14ac:dyDescent="0.25">
      <c r="A108" s="102">
        <v>32</v>
      </c>
      <c r="B108" s="87" t="s">
        <v>27</v>
      </c>
      <c r="C108" s="50" t="s">
        <v>14</v>
      </c>
      <c r="D108" s="41"/>
      <c r="E108" s="70" t="s">
        <v>155</v>
      </c>
      <c r="F108" s="90" t="s">
        <v>113</v>
      </c>
      <c r="G108" s="67" t="s">
        <v>81</v>
      </c>
      <c r="H108" s="67" t="s">
        <v>81</v>
      </c>
      <c r="I108" s="58">
        <v>100</v>
      </c>
    </row>
    <row r="109" spans="1:9" x14ac:dyDescent="0.25">
      <c r="A109" s="43">
        <v>33</v>
      </c>
      <c r="B109" s="87" t="s">
        <v>251</v>
      </c>
      <c r="C109" s="158" t="s">
        <v>95</v>
      </c>
      <c r="D109" s="159"/>
      <c r="E109" s="159"/>
      <c r="F109" s="159" t="s">
        <v>113</v>
      </c>
      <c r="G109" s="159" t="s">
        <v>81</v>
      </c>
      <c r="H109" s="159"/>
      <c r="I109" s="160"/>
    </row>
    <row r="110" spans="1:9" ht="131.25" x14ac:dyDescent="0.25">
      <c r="A110" s="102">
        <v>34</v>
      </c>
      <c r="B110" s="133" t="s">
        <v>252</v>
      </c>
      <c r="C110" s="57" t="s">
        <v>96</v>
      </c>
      <c r="D110" s="41"/>
      <c r="E110" s="70" t="s">
        <v>195</v>
      </c>
      <c r="F110" s="90" t="s">
        <v>113</v>
      </c>
      <c r="G110" s="67" t="s">
        <v>81</v>
      </c>
      <c r="H110" s="67" t="s">
        <v>81</v>
      </c>
      <c r="I110" s="58">
        <v>100</v>
      </c>
    </row>
    <row r="111" spans="1:9" ht="58.5" customHeight="1" x14ac:dyDescent="0.25">
      <c r="A111" s="43">
        <v>35</v>
      </c>
      <c r="B111" s="87" t="s">
        <v>253</v>
      </c>
      <c r="C111" s="57" t="s">
        <v>97</v>
      </c>
      <c r="D111" s="41"/>
      <c r="E111" s="70" t="s">
        <v>122</v>
      </c>
      <c r="F111" s="90" t="s">
        <v>113</v>
      </c>
      <c r="G111" s="67" t="s">
        <v>81</v>
      </c>
      <c r="H111" s="67" t="s">
        <v>81</v>
      </c>
      <c r="I111" s="58">
        <v>100</v>
      </c>
    </row>
    <row r="112" spans="1:9" ht="75" x14ac:dyDescent="0.25">
      <c r="A112" s="102">
        <v>36</v>
      </c>
      <c r="B112" s="87" t="s">
        <v>254</v>
      </c>
      <c r="C112" s="57" t="s">
        <v>98</v>
      </c>
      <c r="D112" s="41"/>
      <c r="E112" s="70" t="s">
        <v>123</v>
      </c>
      <c r="F112" s="90" t="s">
        <v>113</v>
      </c>
      <c r="G112" s="67" t="s">
        <v>81</v>
      </c>
      <c r="H112" s="67" t="s">
        <v>81</v>
      </c>
      <c r="I112" s="58">
        <v>100</v>
      </c>
    </row>
    <row r="113" spans="1:9" ht="75" x14ac:dyDescent="0.25">
      <c r="A113" s="43">
        <v>37</v>
      </c>
      <c r="B113" s="87" t="s">
        <v>147</v>
      </c>
      <c r="C113" s="50" t="s">
        <v>99</v>
      </c>
      <c r="D113" s="41"/>
      <c r="E113" s="41" t="s">
        <v>124</v>
      </c>
      <c r="F113" s="90" t="s">
        <v>113</v>
      </c>
      <c r="G113" s="67" t="s">
        <v>81</v>
      </c>
      <c r="H113" s="67" t="s">
        <v>81</v>
      </c>
      <c r="I113" s="58">
        <v>100</v>
      </c>
    </row>
    <row r="114" spans="1:9" ht="37.5" x14ac:dyDescent="0.25">
      <c r="A114" s="46">
        <v>38</v>
      </c>
      <c r="B114" s="46" t="s">
        <v>148</v>
      </c>
      <c r="C114" s="48" t="s">
        <v>18</v>
      </c>
      <c r="D114" s="41"/>
      <c r="E114" s="41" t="s">
        <v>125</v>
      </c>
      <c r="F114" s="90" t="s">
        <v>113</v>
      </c>
      <c r="G114" s="67" t="s">
        <v>81</v>
      </c>
      <c r="H114" s="67" t="s">
        <v>81</v>
      </c>
      <c r="I114" s="58">
        <v>100</v>
      </c>
    </row>
    <row r="115" spans="1:9" ht="18.75" customHeight="1" x14ac:dyDescent="0.25">
      <c r="A115" s="161" t="s">
        <v>13</v>
      </c>
      <c r="B115" s="162"/>
      <c r="C115" s="162"/>
      <c r="D115" s="162"/>
      <c r="E115" s="162"/>
      <c r="F115" s="162"/>
      <c r="G115" s="162"/>
      <c r="H115" s="162"/>
      <c r="I115" s="163"/>
    </row>
    <row r="116" spans="1:9" ht="189.75" customHeight="1" x14ac:dyDescent="0.25">
      <c r="A116" s="46">
        <v>39</v>
      </c>
      <c r="B116" s="87" t="s">
        <v>31</v>
      </c>
      <c r="C116" s="50" t="s">
        <v>109</v>
      </c>
      <c r="D116" s="41"/>
      <c r="E116" s="70" t="s">
        <v>117</v>
      </c>
      <c r="F116" s="93" t="s">
        <v>115</v>
      </c>
      <c r="G116" s="53" t="s">
        <v>196</v>
      </c>
      <c r="H116" s="46" t="s">
        <v>196</v>
      </c>
      <c r="I116" s="46">
        <v>100</v>
      </c>
    </row>
    <row r="117" spans="1:9" ht="37.5" x14ac:dyDescent="0.25">
      <c r="A117" s="46">
        <v>40</v>
      </c>
      <c r="B117" s="87" t="s">
        <v>32</v>
      </c>
      <c r="C117" s="50" t="s">
        <v>110</v>
      </c>
      <c r="D117" s="41"/>
      <c r="E117" s="70" t="s">
        <v>156</v>
      </c>
      <c r="F117" s="90" t="s">
        <v>113</v>
      </c>
      <c r="G117" s="81" t="s">
        <v>81</v>
      </c>
      <c r="H117" s="81" t="s">
        <v>81</v>
      </c>
      <c r="I117" s="58">
        <v>100</v>
      </c>
    </row>
    <row r="118" spans="1:9" ht="77.25" customHeight="1" x14ac:dyDescent="0.25">
      <c r="A118" s="46">
        <v>41</v>
      </c>
      <c r="B118" s="87" t="s">
        <v>33</v>
      </c>
      <c r="C118" s="50" t="s">
        <v>17</v>
      </c>
      <c r="D118" s="41"/>
      <c r="E118" s="70" t="s">
        <v>157</v>
      </c>
      <c r="F118" s="90" t="s">
        <v>113</v>
      </c>
      <c r="G118" s="81" t="s">
        <v>81</v>
      </c>
      <c r="H118" s="81" t="s">
        <v>81</v>
      </c>
      <c r="I118" s="58">
        <v>100</v>
      </c>
    </row>
    <row r="119" spans="1:9" ht="91.5" customHeight="1" x14ac:dyDescent="0.25">
      <c r="A119" s="46">
        <v>42</v>
      </c>
      <c r="B119" s="87" t="s">
        <v>34</v>
      </c>
      <c r="C119" s="50" t="s">
        <v>111</v>
      </c>
      <c r="D119" s="41"/>
      <c r="E119" s="70" t="s">
        <v>158</v>
      </c>
      <c r="F119" s="90" t="s">
        <v>113</v>
      </c>
      <c r="G119" s="81" t="s">
        <v>81</v>
      </c>
      <c r="H119" s="81" t="s">
        <v>81</v>
      </c>
      <c r="I119" s="58">
        <v>100</v>
      </c>
    </row>
    <row r="120" spans="1:9" s="99" customFormat="1" ht="91.5" customHeight="1" x14ac:dyDescent="0.25">
      <c r="A120" s="102">
        <v>43</v>
      </c>
      <c r="B120" s="102" t="s">
        <v>35</v>
      </c>
      <c r="C120" s="50" t="s">
        <v>197</v>
      </c>
      <c r="D120" s="41"/>
      <c r="E120" s="70" t="s">
        <v>198</v>
      </c>
      <c r="F120" s="90" t="s">
        <v>113</v>
      </c>
      <c r="G120" s="81" t="s">
        <v>81</v>
      </c>
      <c r="H120" s="81" t="s">
        <v>81</v>
      </c>
      <c r="I120" s="58">
        <v>100</v>
      </c>
    </row>
    <row r="121" spans="1:9" s="120" customFormat="1" ht="91.5" customHeight="1" x14ac:dyDescent="0.25">
      <c r="A121" s="119">
        <v>44</v>
      </c>
      <c r="B121" s="119" t="s">
        <v>255</v>
      </c>
      <c r="C121" s="50" t="s">
        <v>256</v>
      </c>
      <c r="D121" s="41"/>
      <c r="E121" s="70" t="s">
        <v>257</v>
      </c>
      <c r="F121" s="90" t="s">
        <v>113</v>
      </c>
      <c r="G121" s="81" t="s">
        <v>81</v>
      </c>
      <c r="H121" s="81" t="s">
        <v>81</v>
      </c>
      <c r="I121" s="58">
        <v>100</v>
      </c>
    </row>
    <row r="122" spans="1:9" x14ac:dyDescent="0.25">
      <c r="A122" s="145" t="s">
        <v>9</v>
      </c>
      <c r="B122" s="146"/>
      <c r="C122" s="146"/>
      <c r="D122" s="146"/>
      <c r="E122" s="146"/>
      <c r="F122" s="146"/>
      <c r="G122" s="146"/>
      <c r="H122" s="146"/>
      <c r="I122" s="147"/>
    </row>
    <row r="123" spans="1:9" ht="56.25" x14ac:dyDescent="0.25">
      <c r="A123" s="46">
        <v>45</v>
      </c>
      <c r="B123" s="46" t="s">
        <v>36</v>
      </c>
      <c r="C123" s="6" t="s">
        <v>12</v>
      </c>
      <c r="D123" s="41"/>
      <c r="E123" s="70" t="s">
        <v>159</v>
      </c>
      <c r="F123" s="94" t="s">
        <v>113</v>
      </c>
      <c r="G123" s="81" t="s">
        <v>81</v>
      </c>
      <c r="H123" s="81" t="s">
        <v>81</v>
      </c>
      <c r="I123" s="58">
        <v>100</v>
      </c>
    </row>
    <row r="124" spans="1:9" ht="78.75" customHeight="1" x14ac:dyDescent="0.25">
      <c r="A124" s="46">
        <v>46</v>
      </c>
      <c r="B124" s="46" t="s">
        <v>37</v>
      </c>
      <c r="C124" s="50" t="s">
        <v>8</v>
      </c>
      <c r="D124" s="41"/>
      <c r="E124" s="70" t="s">
        <v>160</v>
      </c>
      <c r="F124" s="94" t="s">
        <v>113</v>
      </c>
      <c r="G124" s="81" t="s">
        <v>81</v>
      </c>
      <c r="H124" s="81" t="s">
        <v>81</v>
      </c>
      <c r="I124" s="58">
        <v>100</v>
      </c>
    </row>
    <row r="125" spans="1:9" s="134" customFormat="1" ht="78.75" customHeight="1" x14ac:dyDescent="0.25">
      <c r="A125" s="136"/>
      <c r="B125" s="136" t="s">
        <v>141</v>
      </c>
      <c r="C125" s="50" t="s">
        <v>275</v>
      </c>
      <c r="D125" s="41"/>
      <c r="E125" s="70" t="s">
        <v>276</v>
      </c>
      <c r="F125" s="94" t="s">
        <v>113</v>
      </c>
      <c r="G125" s="81" t="s">
        <v>81</v>
      </c>
      <c r="H125" s="81" t="s">
        <v>81</v>
      </c>
      <c r="I125" s="58">
        <v>100</v>
      </c>
    </row>
    <row r="126" spans="1:9" s="99" customFormat="1" ht="27.75" customHeight="1" x14ac:dyDescent="0.25">
      <c r="A126" s="145" t="s">
        <v>199</v>
      </c>
      <c r="B126" s="146"/>
      <c r="C126" s="146"/>
      <c r="D126" s="146"/>
      <c r="E126" s="146"/>
      <c r="F126" s="146"/>
      <c r="G126" s="146"/>
      <c r="H126" s="146"/>
      <c r="I126" s="147"/>
    </row>
    <row r="127" spans="1:9" s="99" customFormat="1" ht="78.75" customHeight="1" x14ac:dyDescent="0.25">
      <c r="A127" s="102">
        <v>47</v>
      </c>
      <c r="B127" s="102" t="s">
        <v>48</v>
      </c>
      <c r="C127" s="50" t="s">
        <v>258</v>
      </c>
      <c r="D127" s="41"/>
      <c r="E127" s="70" t="s">
        <v>200</v>
      </c>
      <c r="F127" s="94" t="s">
        <v>113</v>
      </c>
      <c r="G127" s="81" t="s">
        <v>81</v>
      </c>
      <c r="H127" s="81" t="s">
        <v>81</v>
      </c>
      <c r="I127" s="58">
        <v>100</v>
      </c>
    </row>
    <row r="128" spans="1:9" s="99" customFormat="1" ht="78.75" customHeight="1" x14ac:dyDescent="0.25">
      <c r="A128" s="148">
        <v>48</v>
      </c>
      <c r="B128" s="148" t="s">
        <v>49</v>
      </c>
      <c r="C128" s="151" t="s">
        <v>201</v>
      </c>
      <c r="D128" s="41"/>
      <c r="E128" s="70" t="s">
        <v>202</v>
      </c>
      <c r="F128" s="94" t="s">
        <v>62</v>
      </c>
      <c r="G128" s="81" t="s">
        <v>204</v>
      </c>
      <c r="H128" s="81" t="s">
        <v>146</v>
      </c>
      <c r="I128" s="58" t="s">
        <v>146</v>
      </c>
    </row>
    <row r="129" spans="1:9" s="99" customFormat="1" ht="78.75" customHeight="1" x14ac:dyDescent="0.25">
      <c r="A129" s="149"/>
      <c r="B129" s="149"/>
      <c r="C129" s="152"/>
      <c r="D129" s="41"/>
      <c r="E129" s="70" t="s">
        <v>203</v>
      </c>
      <c r="F129" s="94" t="s">
        <v>62</v>
      </c>
      <c r="G129" s="81">
        <v>100</v>
      </c>
      <c r="H129" s="81">
        <v>100</v>
      </c>
      <c r="I129" s="58">
        <v>100</v>
      </c>
    </row>
    <row r="130" spans="1:9" s="120" customFormat="1" ht="110.25" customHeight="1" x14ac:dyDescent="0.25">
      <c r="A130" s="150"/>
      <c r="B130" s="150"/>
      <c r="C130" s="153"/>
      <c r="D130" s="41"/>
      <c r="E130" s="70" t="s">
        <v>259</v>
      </c>
      <c r="F130" s="94" t="s">
        <v>113</v>
      </c>
      <c r="G130" s="81" t="s">
        <v>81</v>
      </c>
      <c r="H130" s="81" t="s">
        <v>81</v>
      </c>
      <c r="I130" s="58">
        <v>100</v>
      </c>
    </row>
    <row r="133" spans="1:9" x14ac:dyDescent="0.3">
      <c r="C133" s="71" t="s">
        <v>289</v>
      </c>
      <c r="D133" s="71" t="s">
        <v>161</v>
      </c>
      <c r="E133" s="71" t="s">
        <v>290</v>
      </c>
      <c r="F133" s="71"/>
    </row>
    <row r="134" spans="1:9" x14ac:dyDescent="0.3">
      <c r="C134" s="71" t="s">
        <v>116</v>
      </c>
      <c r="D134" s="71"/>
      <c r="E134" s="156"/>
      <c r="F134" s="156"/>
    </row>
    <row r="135" spans="1:9" x14ac:dyDescent="0.3">
      <c r="C135" s="71"/>
      <c r="D135" s="71"/>
      <c r="E135" s="71"/>
      <c r="F135" s="71"/>
    </row>
    <row r="136" spans="1:9" x14ac:dyDescent="0.3">
      <c r="C136" s="71" t="s">
        <v>283</v>
      </c>
      <c r="D136" s="71" t="s">
        <v>161</v>
      </c>
      <c r="E136" s="71"/>
      <c r="F136" s="71"/>
    </row>
    <row r="137" spans="1:9" x14ac:dyDescent="0.3">
      <c r="C137" s="71" t="s">
        <v>162</v>
      </c>
      <c r="D137" s="71"/>
      <c r="E137" s="157" t="s">
        <v>284</v>
      </c>
      <c r="F137" s="157"/>
    </row>
    <row r="138" spans="1:9" x14ac:dyDescent="0.3">
      <c r="C138" s="71"/>
      <c r="D138" s="71"/>
      <c r="E138" s="95"/>
      <c r="F138" s="95"/>
    </row>
    <row r="139" spans="1:9" x14ac:dyDescent="0.3">
      <c r="C139" s="71" t="s">
        <v>291</v>
      </c>
      <c r="D139" s="72"/>
      <c r="E139" s="71"/>
      <c r="F139" s="71"/>
    </row>
    <row r="140" spans="1:9" x14ac:dyDescent="0.3">
      <c r="C140" s="73" t="s">
        <v>163</v>
      </c>
      <c r="D140" s="72"/>
      <c r="E140" s="71"/>
      <c r="F140" s="71"/>
    </row>
  </sheetData>
  <mergeCells count="65"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A25:C25"/>
    <mergeCell ref="A26:C26"/>
    <mergeCell ref="A69:I69"/>
    <mergeCell ref="F66:F68"/>
    <mergeCell ref="G66:I66"/>
    <mergeCell ref="G67:G68"/>
    <mergeCell ref="A65:A68"/>
    <mergeCell ref="B65:B68"/>
    <mergeCell ref="C65:D66"/>
    <mergeCell ref="E65:E68"/>
    <mergeCell ref="F65:I65"/>
    <mergeCell ref="C67:C68"/>
    <mergeCell ref="D67:D68"/>
    <mergeCell ref="A32:A33"/>
    <mergeCell ref="B32:B33"/>
    <mergeCell ref="C32:C33"/>
    <mergeCell ref="W47:AC47"/>
    <mergeCell ref="K47:U47"/>
    <mergeCell ref="E134:F134"/>
    <mergeCell ref="E137:F137"/>
    <mergeCell ref="A122:I122"/>
    <mergeCell ref="A85:I85"/>
    <mergeCell ref="C109:I109"/>
    <mergeCell ref="A79:I79"/>
    <mergeCell ref="A90:I90"/>
    <mergeCell ref="A100:I100"/>
    <mergeCell ref="A104:I104"/>
    <mergeCell ref="A115:I115"/>
    <mergeCell ref="E72:E75"/>
    <mergeCell ref="H67:H68"/>
    <mergeCell ref="I67:I68"/>
    <mergeCell ref="B71:B73"/>
    <mergeCell ref="A76:I76"/>
    <mergeCell ref="A126:I126"/>
    <mergeCell ref="A70:I70"/>
    <mergeCell ref="A128:A130"/>
    <mergeCell ref="B128:B130"/>
    <mergeCell ref="C128:C130"/>
    <mergeCell ref="B35:B36"/>
    <mergeCell ref="C35:C36"/>
    <mergeCell ref="A35:A36"/>
    <mergeCell ref="A38:A39"/>
    <mergeCell ref="B38:B39"/>
    <mergeCell ref="C38:C39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6" orientation="portrait" r:id="rId1"/>
  <rowBreaks count="5" manualBreakCount="5">
    <brk id="21" max="8" man="1"/>
    <brk id="45" max="8" man="1"/>
    <brk id="56" max="8" man="1"/>
    <brk id="83" max="8" man="1"/>
    <brk id="1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2020-12-10T13:46:36Z</dcterms:modified>
</cp:coreProperties>
</file>