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180" windowWidth="19440" windowHeight="11655"/>
  </bookViews>
  <sheets>
    <sheet name="отчет" sheetId="2" r:id="rId1"/>
  </sheets>
  <definedNames>
    <definedName name="_xlnm.Print_Titles" localSheetId="0">отчет!$8:$11</definedName>
    <definedName name="_xlnm.Print_Area" localSheetId="0">отчет!$A$1:$I$142</definedName>
  </definedNames>
  <calcPr calcId="145621" refMode="R1C1"/>
</workbook>
</file>

<file path=xl/calcChain.xml><?xml version="1.0" encoding="utf-8"?>
<calcChain xmlns="http://schemas.openxmlformats.org/spreadsheetml/2006/main">
  <c r="H19" i="2" l="1"/>
  <c r="H90" i="2"/>
  <c r="I48" i="2" l="1"/>
  <c r="H63" i="2"/>
  <c r="I52" i="2"/>
  <c r="I42" i="2"/>
  <c r="H15" i="2" l="1"/>
  <c r="I15" i="2" s="1"/>
  <c r="I96" i="2"/>
  <c r="I84" i="2" l="1"/>
  <c r="I45" i="2" l="1"/>
  <c r="I41" i="2"/>
  <c r="I90" i="2" l="1"/>
  <c r="I19" i="2"/>
  <c r="I94" i="2" l="1"/>
  <c r="I93" i="2"/>
  <c r="F62" i="2" l="1"/>
  <c r="H62" i="2"/>
  <c r="G62" i="2"/>
  <c r="H57" i="2"/>
  <c r="G57" i="2"/>
  <c r="F57" i="2"/>
  <c r="H48" i="2"/>
  <c r="G48" i="2"/>
  <c r="F48" i="2"/>
  <c r="H29" i="2"/>
  <c r="G29" i="2"/>
  <c r="F29" i="2"/>
  <c r="I29" i="2" l="1"/>
  <c r="I46" i="2" l="1"/>
  <c r="G53" i="2"/>
  <c r="F53" i="2"/>
  <c r="F28" i="2" l="1"/>
  <c r="H53" i="2" l="1"/>
  <c r="I38" i="2"/>
  <c r="I39" i="2" l="1"/>
  <c r="I36" i="2"/>
  <c r="I56" i="2" l="1"/>
  <c r="G15" i="2" l="1"/>
  <c r="I14" i="2" s="1"/>
  <c r="F15" i="2"/>
  <c r="G28" i="2" l="1"/>
  <c r="H28" i="2" l="1"/>
  <c r="I54" i="2" l="1"/>
  <c r="H20" i="2" l="1"/>
  <c r="H14" i="2" s="1"/>
  <c r="I101" i="2" l="1"/>
  <c r="I61" i="2" l="1"/>
  <c r="I60" i="2"/>
  <c r="G24" i="2" l="1"/>
  <c r="G25" i="2" s="1"/>
  <c r="F24" i="2"/>
  <c r="F25" i="2" s="1"/>
  <c r="I27" i="2"/>
  <c r="G20" i="2"/>
  <c r="G14" i="2" s="1"/>
  <c r="F20" i="2"/>
  <c r="F14" i="2" s="1"/>
  <c r="I55" i="2" l="1"/>
  <c r="I63" i="2" l="1"/>
  <c r="A58" i="2" l="1"/>
  <c r="A59" i="2" s="1"/>
  <c r="H24" i="2" l="1"/>
  <c r="H25" i="2" l="1"/>
  <c r="H13" i="2"/>
  <c r="I53" i="2"/>
  <c r="I58" i="2"/>
  <c r="I57" i="2" l="1"/>
  <c r="F13" i="2" l="1"/>
  <c r="I26" i="2" l="1"/>
  <c r="I25" i="2"/>
  <c r="G13" i="2"/>
  <c r="I13" i="2" s="1"/>
  <c r="I28" i="2"/>
  <c r="I62" i="2"/>
  <c r="I24" i="2" l="1"/>
</calcChain>
</file>

<file path=xl/sharedStrings.xml><?xml version="1.0" encoding="utf-8"?>
<sst xmlns="http://schemas.openxmlformats.org/spreadsheetml/2006/main" count="450" uniqueCount="301">
  <si>
    <t>№ п/п</t>
  </si>
  <si>
    <t>Мероприятие</t>
  </si>
  <si>
    <t>I.</t>
  </si>
  <si>
    <t>II.</t>
  </si>
  <si>
    <t>Меры по увеличению поступлений налоговых и неналоговых доходов</t>
  </si>
  <si>
    <t>Меры по повышению эффективности расходов</t>
  </si>
  <si>
    <t>Оптимизация расходов на муниципальное управление</t>
  </si>
  <si>
    <t>1.1.</t>
  </si>
  <si>
    <t>Привлечение краткосрочных бюджетных кредитов на пополнение остатков средств на счетах местных бюджетов в случаях и на условиях, установленных законодательством</t>
  </si>
  <si>
    <t>Оптимизация расходов на обслуживание муниципального долга</t>
  </si>
  <si>
    <t>Оптимизация бюджетной сети</t>
  </si>
  <si>
    <t>1.2.</t>
  </si>
  <si>
    <t>Управление ликвидностью единого счета бюджета:
- минимизация остатков за счет заемных средств;
- использование остатков на счетах бюджетных и автономных учреждений</t>
  </si>
  <si>
    <t>Повышение эффективности расходов</t>
  </si>
  <si>
    <t>Изъятие непрофильного и (или) неиспользуемого имущества учреждений и органов местного самоуправления в целях его дальнейшего эффективного использования (передачи другим учреждениям, консервации)</t>
  </si>
  <si>
    <t>Проведение проверки достоверности определения сметной стоимости строительства, реконструкции, капитального ремонта объектов капитального строительства в соответствии с постановлением Правительства Российской Федерации от 18 мая 2009 года № 427</t>
  </si>
  <si>
    <t>1.3.</t>
  </si>
  <si>
    <t>1.4.</t>
  </si>
  <si>
    <t>2.</t>
  </si>
  <si>
    <t>2.1.</t>
  </si>
  <si>
    <t>2.2.</t>
  </si>
  <si>
    <t>2.3.</t>
  </si>
  <si>
    <t>2.5.</t>
  </si>
  <si>
    <t>2.6.</t>
  </si>
  <si>
    <t>2.7.</t>
  </si>
  <si>
    <t>3.</t>
  </si>
  <si>
    <t>4.</t>
  </si>
  <si>
    <t>3.1.</t>
  </si>
  <si>
    <t>3.2.</t>
  </si>
  <si>
    <t>3.3.</t>
  </si>
  <si>
    <t>3.4.</t>
  </si>
  <si>
    <t>3.5.</t>
  </si>
  <si>
    <t>3.6.</t>
  </si>
  <si>
    <t>4.1.</t>
  </si>
  <si>
    <t>4.2.</t>
  </si>
  <si>
    <t>4.3.</t>
  </si>
  <si>
    <t>4.4.</t>
  </si>
  <si>
    <t>Установление запрета на увеличение общей численности работников органов местного самоуправления, за исключением случаев увеличения численности работников в результате изменения разграничения полномочий</t>
  </si>
  <si>
    <t>Повышение собираемости налоговых и неналоговых доходов</t>
  </si>
  <si>
    <t>5.</t>
  </si>
  <si>
    <t>Повышение эффективности администрирования налога на доходы физических лиц. Легализация неформальной занятости</t>
  </si>
  <si>
    <t>Расширение налоговой базы местных бюджетов за счет налогов по специальным налоговым режимам</t>
  </si>
  <si>
    <t>Проведение информационно-разъяснительной работы с использованием СМИ и информационно-телекоммуникационной сети "Интернет" о необходимости перечисления НДФЛ в полном объеме в установленном законом порядке налоговыми агентами, о неблагоприятных последствиях получения работниками "серой" заработной платы</t>
  </si>
  <si>
    <t>Осуществление муниципального земельного контроля</t>
  </si>
  <si>
    <t>5.1.</t>
  </si>
  <si>
    <t>5.2.</t>
  </si>
  <si>
    <t>5.3.</t>
  </si>
  <si>
    <t>5.5.</t>
  </si>
  <si>
    <t>6.</t>
  </si>
  <si>
    <t>Обеспечение роста поступлений за счет доходов от использования и реализации земельных участков и муниципального имущества</t>
  </si>
  <si>
    <t>4.6.</t>
  </si>
  <si>
    <t>Увеличение доходов бюджета за счет имущественных налогов</t>
  </si>
  <si>
    <t>Проработка вопроса об увеличении поступлений в бюджет за счет привлечения новых источников</t>
  </si>
  <si>
    <r>
      <t xml:space="preserve">Периодичность отчета: </t>
    </r>
    <r>
      <rPr>
        <i/>
        <u/>
        <sz val="16"/>
        <rFont val="Times New Roman"/>
        <family val="1"/>
        <charset val="204"/>
      </rPr>
      <t>ежемесячная</t>
    </r>
  </si>
  <si>
    <r>
      <t xml:space="preserve">Единицы измерения: </t>
    </r>
    <r>
      <rPr>
        <i/>
        <u/>
        <sz val="16"/>
        <rFont val="Times New Roman"/>
        <family val="1"/>
        <charset val="204"/>
      </rPr>
      <t>тыс. рублей</t>
    </r>
  </si>
  <si>
    <t>Утверждено</t>
  </si>
  <si>
    <t>в т.ч.:</t>
  </si>
  <si>
    <t>%</t>
  </si>
  <si>
    <t>Бюджетный эффект</t>
  </si>
  <si>
    <t>Информация о реализации мероприятия</t>
  </si>
  <si>
    <t>ВСЕГО по Программе</t>
  </si>
  <si>
    <t>№ пункта Типового плана</t>
  </si>
  <si>
    <t>Наименование мероприятия в Типовом плане</t>
  </si>
  <si>
    <r>
      <t xml:space="preserve">Наименование мероприятия в Программе </t>
    </r>
    <r>
      <rPr>
        <u/>
        <sz val="14"/>
        <rFont val="Times New Roman"/>
        <family val="1"/>
        <charset val="204"/>
      </rPr>
      <t>(указать, если отличается)</t>
    </r>
  </si>
  <si>
    <r>
      <t xml:space="preserve">Срок представления: </t>
    </r>
    <r>
      <rPr>
        <i/>
        <u/>
        <sz val="16"/>
        <rFont val="Times New Roman"/>
        <family val="1"/>
        <charset val="204"/>
      </rPr>
      <t>10 число месяца, следующего за отчетным</t>
    </r>
  </si>
  <si>
    <t>Мероприятия, предусматривающие достижение бюджетного эффекта</t>
  </si>
  <si>
    <t>Мероприятия, для которых установлены иные показатели результативности</t>
  </si>
  <si>
    <t>Значение</t>
  </si>
  <si>
    <t>План</t>
  </si>
  <si>
    <t>Факт</t>
  </si>
  <si>
    <t>Целевой показатель результативности</t>
  </si>
  <si>
    <t>в т.ч. за счет средств местного бюджета</t>
  </si>
  <si>
    <t>в т.ч. за счет средств субвенций</t>
  </si>
  <si>
    <t>Отчет о реализации мероприятий по оздоровлению муниципальных финансов</t>
  </si>
  <si>
    <t>Организация межведомственного взаимодействия в части постановки на налоговый учет осуществляющих деятельность на территории Кондопожского муниципального района организаций, головные структуры которых состоят на учете в других субъектах Российской Федерации, и индивидуальных предпринимателей, зарегистрированных в других субъектах Российской Федерации</t>
  </si>
  <si>
    <t>да</t>
  </si>
  <si>
    <t>Установление ставок арендной платы за использование муниципального имущества не ниже ставок, сложившихся исходя из рыночной стоимости аренды имущества, при сдаче в аренду коммерческой недвижимости иными собственниками на территории Кондопожского муниципального района</t>
  </si>
  <si>
    <t>Обеспечение роста поступлений от реализации имущества</t>
  </si>
  <si>
    <t>Активизации работы по проведению торгов по продаже права заключения договоров аренды муниципального имущества, находящихся в муниципальной собственности</t>
  </si>
  <si>
    <t>Организация работы Межведомственной комиссии по мобилизации дополнительных налоговых и неналоговых доходов в консолидированный бюджет Кондопожского муниципального района, вопросам обеспечения полной и своевременной выплаты заработной платы, поступления страховых взносов (проведение заседаний не реже 1 раза в месяц)</t>
  </si>
  <si>
    <t>Установление ограничений на использование экономии, образующейся в связи с наличием вакансий в Кондопожском муниципальном районе</t>
  </si>
  <si>
    <t>Реорганизация сети муниципальных учреждений (изменение типа и вида, перепрофилирование, укрупнение, создание центров коллективного пользования, повышение эффективности использования занимаемых помещений), в т.ч.:</t>
  </si>
  <si>
    <t>Централизация обеспечивающих функций учреждений: 
- по ведению бухгалтерского учета;
- закупке товаров, работ и услуг;
- материально-техническому обеспечению;
- обслуживанию и ремонту помещений, охране зданий,                                                                                      в том числе:</t>
  </si>
  <si>
    <t xml:space="preserve">оптимизация и эффективность охранного процесса общеобразовательных учреждений, а также применение систем видеонаблюдения </t>
  </si>
  <si>
    <t>Оптимизация численности работников педагогического персонала, обслуживающего и вспомогательного персонала, непрофильных специалистов учреждений: 
- организация работы по нормированию труда в учреждениях;
- передача несвойственных функций учреждений на аутсорсинг;
- установка охранно-пожарной сигнализации;                                                                                                             -сокращение неэффективных расходов, в том числе:</t>
  </si>
  <si>
    <t>Проведение мероприятий по эффективному расходованию средств на оплату труда работников учреждений за счет сокращения внутреннего совмещения</t>
  </si>
  <si>
    <t>Утверждение норм материальных, технических и иных ресурсов, используемых для оказания муниципальных услуг (выполнения работ), в том числе:</t>
  </si>
  <si>
    <t>утверждение нормативных затрат на обеспечение функций органов местного самоуправления Кондопожского муниципального района и муниципальных учреждений Кондопожского муниципального района</t>
  </si>
  <si>
    <t>утверждение норм расхода горюче-смазочных материалов для муниципальных учреждений Кондопожского муниципального района</t>
  </si>
  <si>
    <t>утверждение лимитов потребления электрической и тепловой энергии, водоснабжения, водоотведения по  муниципальным учреждениям, финансируемым из бюджета Кондопожского муниципального района</t>
  </si>
  <si>
    <t xml:space="preserve">Утверждение  Положения формирования муниципального задания на оказание муниципальных услуг (выполнение работ) и  утверждение нормативных затрат на выполнение этого задания </t>
  </si>
  <si>
    <t>2.1.1.</t>
  </si>
  <si>
    <t>2.1.2.</t>
  </si>
  <si>
    <t>2.1.3.</t>
  </si>
  <si>
    <t>2.2.1.</t>
  </si>
  <si>
    <t>2.2.2.</t>
  </si>
  <si>
    <t>2.4.1.</t>
  </si>
  <si>
    <t>Совершенствование системы закупок на обеспечение функций органов местного самоуправления, муниципальных учреждений</t>
  </si>
  <si>
    <t xml:space="preserve">Принятие мер технического характера по снижению объемов потребления коммунальных ресурсов учреждениями </t>
  </si>
  <si>
    <t>Эффективное предоставление субсидий юридическим лицам с целью создания новых рабочих мест</t>
  </si>
  <si>
    <t>Утверждение порядка компенсации работникам расходов на оплату стоимости проезда к месту использования отдыха и обратно</t>
  </si>
  <si>
    <t>Привелечение средств вышестоящих бюджетов (развитие материально-технической базы)</t>
  </si>
  <si>
    <t>да/нет</t>
  </si>
  <si>
    <t>шт</t>
  </si>
  <si>
    <t>электроэнергия (тыс.кВтч)                                теплоэнергия  (Гкал)             холодн. водоснабж. (куб.м)                гор. водоснабж.  (куб.м)</t>
  </si>
  <si>
    <t>Кондопожского муниципального района</t>
  </si>
  <si>
    <t>Наименование</t>
  </si>
  <si>
    <t>х</t>
  </si>
  <si>
    <t>Непревышение установленных целевых значений показателей средней заработной платы</t>
  </si>
  <si>
    <t>7.</t>
  </si>
  <si>
    <t xml:space="preserve">2.3.1. </t>
  </si>
  <si>
    <t xml:space="preserve">2.3.4. </t>
  </si>
  <si>
    <t xml:space="preserve">2.4. </t>
  </si>
  <si>
    <t xml:space="preserve">тыс. рублей </t>
  </si>
  <si>
    <t>Снижение  задолженности по арендной плате за земельные участки и имущество, находящееся в муниципальной собственности: 
- инвентаризация задолженности по арендной плате в целях определения реальной суммы долгов по действующим договорам аренды, выявления безнадежной к взысканию задолженности;
- проведение работы по взысканию задолженности по арендной плате за использование муниципального имущества и земельных участков  (предъявление претензий арендаторам, направление исковых заявлений, принудительное расторжение договоров аренды и выселение должников из занимаемых ими муниципальных помещений и т.д.);
- ведение реестра исполнительных документов по взысканию задолженности в бюджет за использование муниципального имущества, проведение ежеквартальной сверки результатов взыскания с территориальными органами Федеральной службы судебных приставов. Принятие решений о направлении исков об обеспечительных мерах в рамках исковой работы по взысканию задолженности через суд</t>
  </si>
  <si>
    <t>Увеличение неналоговых доходов за счет мобилизации административных штрафов, установление ежегодного норматива по увеличению результатов от деятельности административных комиссий.</t>
  </si>
  <si>
    <t>Организация взаимодействия с гражданами и юридическими лицами в целях обеспечения увеличения доходов от самообложения граждан и безвозмездных поступлений от физических и юридических лиц (в том числе в рамках реализации программы поддержки местных инициатив)</t>
  </si>
  <si>
    <t>Организация взаимодействия с гражданами и юридическими лицами в целях обеспечения увеличения доходов от самообложения граждан и безвозмездных поступлений от физических и юридических лиц (в том числе в рамках реализации программы ТОС)</t>
  </si>
  <si>
    <t>2.1.4.</t>
  </si>
  <si>
    <t>Установление нормативов на административно-управленческий персонал, в том числе:</t>
  </si>
  <si>
    <t xml:space="preserve">  работников административно-управленческого персонала в учреждениях дополнительного образования</t>
  </si>
  <si>
    <t>сокращение штатных единиц  в МУ ДО "ДТДиЮ" ( с 01.06.2018 г.): заведующий отделом (2 ед.), с 01.09.2018- 1 шт ед.</t>
  </si>
  <si>
    <t>Уменьшение начальной максимальной цены контракта, использование механизма совместных закупок, увеличение доли закупок, осуществляемых конкурентными способами, утверждение порядка, предусматривающего направление экономии, сложившейся по итогам закупок, на финансовое обеспечение первоочередных расходных обязательств</t>
  </si>
  <si>
    <t>4.5.</t>
  </si>
  <si>
    <t>5.6.</t>
  </si>
  <si>
    <t>Мониторинг выполнения главными администраторами доходов бюджета Кондопожского муниципального района утвержденных прогнозных показателей по администрируемым ими доходам</t>
  </si>
  <si>
    <t>5.4.</t>
  </si>
  <si>
    <t>рабочее место</t>
  </si>
  <si>
    <t>2.9.</t>
  </si>
  <si>
    <t>Наличие соответствующей нормы Решения Совета Кондопожского муниципального района</t>
  </si>
  <si>
    <t>Соблюдение целей, условий, критериев отбора и порядка предоставления субсидий</t>
  </si>
  <si>
    <t>Проверка обоснований определения сметной стоимости</t>
  </si>
  <si>
    <t>Увеличение поступления доходов от платы за наем жилых помещений</t>
  </si>
  <si>
    <t xml:space="preserve"> разделение численности по  учреждению культуры на казенные учреждения: культуры и физкультуры,  в связи с созданием нового казенного учреждения  МУ "Физкультурно-оздоровительный комплекс"</t>
  </si>
  <si>
    <t xml:space="preserve">Уменьшение численности  работников культуры МУ "Центр культуры и досуга Кондопожского городского поселения" с 01.07.2019 г, которым производится повышение заработной платы в целях достижения установленного целевого значения средней заработной платы "указных" категорий </t>
  </si>
  <si>
    <t>сокращение штатных единиц основного, учебно-вспомогательного и обслуживающего персонала с 01.09.2019</t>
  </si>
  <si>
    <t>Сокращение обслуживающего персонала (сторож- 3 шт ед.) с 16.09.2019</t>
  </si>
  <si>
    <t>2.1.5.</t>
  </si>
  <si>
    <t>2.1.6.</t>
  </si>
  <si>
    <t>Реорганизация образовательных учреждений путем присоединения МОУ Березовская НОШ к МОУ средняя общеобразовательная школа  № 6 г. Кондопоги РК</t>
  </si>
  <si>
    <t>Реорганизация образовательных учреждений путем присоединения МОУ Кедрозерская ОШ к МОУ СОШ № 7</t>
  </si>
  <si>
    <t>Оптимизация штатной численности с 01.08.2019 (+0,5 шт.ед зам. директора, -1,99 шт.ед. по должности "учитель", +0,5 шт. ед. по должности "учитель-логопед", -0,25 шт. ед. по должности "младший воспитатель"), с 27.08.2019 ( -1 шт. ед по должности "директор")</t>
  </si>
  <si>
    <t>Оптимизация штатной численности с 01.08.2019 (+1 шт.ед зам. директора, -1,55 шт.ед. по должности "учитель", -1,5 шт. ед по должности "сторож"), с 26.08.2019 ( -1 шт. ед по должности "директор")</t>
  </si>
  <si>
    <t>2.1.7.</t>
  </si>
  <si>
    <t>Оптимизация штатной численности по МДОУ № 20 "Колосок"</t>
  </si>
  <si>
    <t>сокращение штатных единиц в здании МОУ СОШ № 2,6,7: сторож (6 ед.) с 01.10.2019</t>
  </si>
  <si>
    <t>сокращение штатных единиц в здании МОУ СОШ № 3: сторож (2 ед.) с 01.12.2019</t>
  </si>
  <si>
    <t>3.7.</t>
  </si>
  <si>
    <t>Эффективное использование государственного и муниципального имущества (изъятие из оперативного управления МОУ Гирвасская СОШ им. Героя Советского Союза А.Н. Афанасьева здания детского сада)</t>
  </si>
  <si>
    <t>Изъятие непрофильного и не используемого в уставной деятельности государственного (муниципального) имущества, находящегося в оперативном управлении государственных (муниципальных) учреждений, для его дальнейшего целевого использования (передача в аренду, продажа)</t>
  </si>
  <si>
    <t>Вовлечение в налоговый оборот земельных участков</t>
  </si>
  <si>
    <t>количество вовлеченных в налоговый оборот земельных участков</t>
  </si>
  <si>
    <t>Повышение эффективности претензионно-исковой работы по взысканию задолженности по арендной плате за земельные участки и имущество, находящееся в муниципальной собственности</t>
  </si>
  <si>
    <t>Увеличение доходной части бюджета Кондопожского муниципального района</t>
  </si>
  <si>
    <t>5.7.</t>
  </si>
  <si>
    <t>8.</t>
  </si>
  <si>
    <t>Установление нормативов на административно-управленческий персонал</t>
  </si>
  <si>
    <t>Взаимодействие структурных подразделений Администрации Кондопожского муниципального района</t>
  </si>
  <si>
    <t>Привлечение дополнительных средств</t>
  </si>
  <si>
    <t>Мероприятия по сокращению (предупреждению образования) просроченной дебиторской и просроченной кредиторской задолженности консалидированного бюджета Кондопожского муниципального района</t>
  </si>
  <si>
    <t>инвентаризация дебиторской и кредиторской задолженности</t>
  </si>
  <si>
    <t>Мероприятия, направленные на сокращение просроченной дебиторской и просроченной кредиторской задолженности бюджета Кондопожского муниципального района</t>
  </si>
  <si>
    <t>Реализация плана погашения дебиторской задолженности</t>
  </si>
  <si>
    <t>принятие мер, обеспечивающих снижение просроченной кредиторской задолженности ( план погашения просроченной кредиторской задолженности)</t>
  </si>
  <si>
    <t>не менее чем на 10</t>
  </si>
  <si>
    <t>ВСЕГО             (2019-2024 гг)</t>
  </si>
  <si>
    <t>Привлечение  дополнительных финансовых средств вышестоящих бюджетов (на развитие материально-технической базы) в связи с изменением типа образовательного учреждения на учреждение физкультуры</t>
  </si>
  <si>
    <t>Сокращение штатной численности в связи с изъятием из оперативного управления МОУ Гирвасская СОШ им. Героя Советского Союза А.Н. Афанасьева здания детского сада</t>
  </si>
  <si>
    <t>Оптимизация штатной численности с 01.09.2019 (педагогический, учебно-вспомогательный и обслуживающий)</t>
  </si>
  <si>
    <t>работников административно-управленческого персонала в общеобразовательных учреждениях, за исключением учреждений,расположенных в сельской местности</t>
  </si>
  <si>
    <t xml:space="preserve">сокращение неэффективных расходов на содержание педагогического персонала в дошкольных образовательных учреждениях, расположенных в сельской местности </t>
  </si>
  <si>
    <t xml:space="preserve">Мониторинг налогоплательщиков, имеющих  задолженность по НДФЛ и страховым взносам,  имеющих признаки неформальной занятости и (или) осуществляющих выплату неофициальной заработной платы для рассмотрение на  Межведомственной комиссии по мобилизации дополнительных налоговых и неналоговых доходов </t>
  </si>
  <si>
    <t>Рассмотрение налогоплательщиков на Межведомственной комиссии по мобилизации дополнительных налоговых и неналоговых доходов в консолидированный бюджет Кондопожского муниципального района, вопросам обеспечения полной и своевременной выплаты заработной платы, поступления страховых взносов, подготовка предложений по рассмотрению организаций на республиканских комиссиях.</t>
  </si>
  <si>
    <t>Мониторинг количества налогоплательщиков,  осуществляющих выплату заработной платы ниже размера, установленного Соглашением о минимальной заработной плате в Республике Карелия;
 имеющих признаки неформальной занятости и (или) осуществляющих выплату неофициальной заработной платы;
имеющих значительные суммы налогового разрыва по страховым взносам и НДФЛ, имеющих задолженность по НДФЛ и страховым взносам</t>
  </si>
  <si>
    <t>Проведение оценки эффективности налоговых льгот ( с 2020 года - налоговых расходов) по единому налогу на вмененный доход и устранение неэффективных налоговых льгот</t>
  </si>
  <si>
    <t xml:space="preserve">Проведение оценки эффективности налоговых льгот (с 2020 г - налоговых расходов) по единому налогу на вмененный доход </t>
  </si>
  <si>
    <t>Проведение оценки эффективности  налоговых льгот (с 2020 года -налоговых расходов) по налогу на имущество и земельному и устранение неэффективных налоговых льгот</t>
  </si>
  <si>
    <t>Проведение оценки эффективности налоговых льгот (с 2020 года - налоговых расходов) по налогу на имущество и земельному налогу</t>
  </si>
  <si>
    <t>Актуализация правил землепользования и застройки в части приведения установленных градостроительным регламентом видов разрешенного использования земельных участков в соответствие с видами разрешенного использования земельных участков, предусмотренными классификатором видов разрешенного использования земельных участков, утвержденных Приказом Минэкономразвития России от 01.09.2014 № 540</t>
  </si>
  <si>
    <t>Актуализация правил землепользования и застройки в соответствии с приказом Минэкономразвития России от 01.09.2014 № 540</t>
  </si>
  <si>
    <t>Организация работы Комиссии по взысканию дебиторской задолженности (проведение заседаний комиссии не реже 1 раза в месяц)</t>
  </si>
  <si>
    <t>Реализация мероприятий по государственной поддержке малого и среднего предпринимательства (в т.ч. Поддержка субъектов малого и среднего предпринимательства в моногородах)</t>
  </si>
  <si>
    <t>Количество вновь созданных рабочих мест (включая вновь зарегистрированных индивидуальных предпринимателей) субъектами малого и среднего предпринимательства, получившими государственную поддержку</t>
  </si>
  <si>
    <t>5.8.</t>
  </si>
  <si>
    <t>Выявление работодателей, выплачивающих заработную плату ниже прожиточного минимума; проведение рейдов в целях выявления работодателей, использующих труд наемных работников без оформления правоотношений, и физических лиц, занимающихся предпринимательской деятельностью без постановки на налоговый  учет</t>
  </si>
  <si>
    <t>Рассмотрение на Комиссии по мобилизации дополнительных доходов  вопросов исполнения требований трудового законодательства, в том числе в частности своевременности и полноты выплаты заработной платы; работодателей, выплачивающих заработную плату ниже прожиточного минимума, имеющих задолженность по выплате заработной платы, не оформляющих правоотношения с наемными работниками. Постановка на налоговый учет физлиц, занимающихся предпринимательской деятельностью</t>
  </si>
  <si>
    <t>в %  к предыдущему году</t>
  </si>
  <si>
    <t>5.9.</t>
  </si>
  <si>
    <t>Повышение качества администрирования неналоговых доходов</t>
  </si>
  <si>
    <t>Проведение претензионно-исковой работы и взысканию с арендаторов задолженности по арендной плате за земельные участки, государственная собственность на которые не разграничена в судебном порядке</t>
  </si>
  <si>
    <t>% к уровню предыдущего года</t>
  </si>
  <si>
    <t>2.8.</t>
  </si>
  <si>
    <t>2.8.1.</t>
  </si>
  <si>
    <t>2.8.2.</t>
  </si>
  <si>
    <t>2.8.3.</t>
  </si>
  <si>
    <t>3.8.</t>
  </si>
  <si>
    <t>Оптимизация расходов бюджета Кондопожского муниципального района по осуществлению расходных обязательств, софинансируемых из федерального бюджета</t>
  </si>
  <si>
    <t>Привлечение дополнительных финансовых средств из федерального бюджета на реализацию национальных проектов</t>
  </si>
  <si>
    <t>Анализ состояния просроченной дебиторской и просроченной кредиторской задолженности</t>
  </si>
  <si>
    <t>мероприятия по списанию нереальной к взысканию (безнадежной) дебиторской задолженности и невостребованной кредиторской задолженности в соответствии с Инструкцией, утвержденной приказом Министерства финансов Российской Федерации от 1 декабря 2010 года № 157н и нормами Гражданского кодекса РФ</t>
  </si>
  <si>
    <t>2.1.8.</t>
  </si>
  <si>
    <t>работников в МКУ "Административно-хозяйственное управление", в том числе административно-управленческого персонала</t>
  </si>
  <si>
    <t>2.1.9.</t>
  </si>
  <si>
    <t>Оптимизация штатной численности МОУ средняя общеобразовательная школа  № 6 г. Кондопоги РК</t>
  </si>
  <si>
    <t>Оптимизация штатной численности МДОУ № 20 "Колосок"  ввиду сокращения количества групп и с учетом нормативов по определению численности персонала</t>
  </si>
  <si>
    <t>2.1.10.</t>
  </si>
  <si>
    <t>Оптимизация штатной численности МОУ "Сунская ОШ" ввиду сокращения количества групп  и с учетом нормативов по определению численности персонала</t>
  </si>
  <si>
    <t>2.1.11.</t>
  </si>
  <si>
    <t>Оптимизация штатной численности в учреждениях  образования в связи с приведением в соответствие с объемами оказываемых услуг</t>
  </si>
  <si>
    <t>Вовлечение в налоговый оборот объектов недвижимости</t>
  </si>
  <si>
    <t>Выявление нерационально и неэффективно используемых земельных участков</t>
  </si>
  <si>
    <t>Проведение оценки эффективности налоговых льгот (налоговых расходов) по налогу на имущество физических лиц и земельному налогу и отмена неэффективных налоговых льгот</t>
  </si>
  <si>
    <t>Проведение оценки эффективности налоговых льгот (налоговых расходов)</t>
  </si>
  <si>
    <t>Переход на определение налоговой базы по налогу на имущество физических лиц исходя из кадастровой стоимости объектов налогообложения</t>
  </si>
  <si>
    <t>Мониторинг поступления налога на имущество физических лиц, исходя из кадастровой стоимости</t>
  </si>
  <si>
    <t>Проведение заседаний Комиссии</t>
  </si>
  <si>
    <t>Проведение мониторинга выполнения главными администраторами доходов утвержденных прогнозных показателей по администрируемым ими доходам</t>
  </si>
  <si>
    <t>Субсидирование части затрат субъектов малого и среднего предпринимательства и предоставление целевых грантов начинающим субъектам малого предпринимательства</t>
  </si>
  <si>
    <t>Мониторинг источников доходов</t>
  </si>
  <si>
    <t>Открытие новых предприятий на территории ТОСЭР "Кондопога"</t>
  </si>
  <si>
    <t>Оптимизация объемов финансового обеспечения деятельности органов местного самоуправления:
- выведение непрофильных специалистов из числа муниципальных служащих;
- приведение численности работников органов местного самоуправления и расходов на их содержание в соответствие с нормативными, установленными Постановлением Правительства РК от 18.06.12  № 190-П;
- оптимизация расходов на содержание органов местного самоуправления (материальное обеспечение, транспортное обслуживание органов местного самоуправления в связи с проведением закупок конкурентными способами)</t>
  </si>
  <si>
    <t>Оптимизация объемов финансового обеспечения деятельности органов местного самоуправления</t>
  </si>
  <si>
    <t>Проведение анализа штатных расписаний муниципальных учреждений и выработка предложений по ее оптимизации</t>
  </si>
  <si>
    <t>Перекредитование в коммерческих банках с целью снижения расходов на обслуживание муниципального долга</t>
  </si>
  <si>
    <t>Привлечение коммерческого кредита с более низкой процентной ставкой с целью перекредитования коммерческих кредитов с более высокой процентной ставкой</t>
  </si>
  <si>
    <t>снижение объема просроченной дебиторской задолженности по сравнению с уровнем предыдущего года (%)</t>
  </si>
  <si>
    <t>снижение (отсутствие) просроченной кредиторской задолженности (%)</t>
  </si>
  <si>
    <t>списание нереальной к взысканию (безнадежной) дебиторской задолженности и невостребованной кредиторской задолженности (да/нет)</t>
  </si>
  <si>
    <t>Оптимизация штатной численности и расходов на содержание здания в п. Кедрозеро с 01.09.2020 года в связи с сокращением численности детей по дошкольному образованию сокращено 7,6 штатных единиц, в т.ч. - 1 шт ед. зам директора, -1,25 шт. ед воспитателя, -1,25 шт ед младшего воспитателя, -0,5 шт ед кухонного рабочего, -0,75 шт ед повара, -0,25 шт ед рабочего по стирке и ремонту спецодежды, -0,1 шт ед инженера-энергетика, -0,25 шт ед рабочего по комп обслуж и ремонту зданий, -0,5 шт ед зав столовой, -0,25 шт ед дворника, -1 шт.ед истопника, -0,5 шт ед уборщицы</t>
  </si>
  <si>
    <t>оптимизация штатной численности в связи с введением персонифицированного учета и разделение пполномочий по проведению мероприятий между дополнительным образованием и молодежной политикой с 12 июля 2020 года, сокращение указных категорий работников (-3,5 шт ед педагогов-организаторов доп образования; + 2 шт ед специалистов по организации и проведению молод. мероприятий))</t>
  </si>
  <si>
    <t>изменение типа существующего казенного учреждения в целях создания бюджетного учреждения, введение персонифицированного учета и разделение полномочий между дополнительным образованием и молодежной политикой</t>
  </si>
  <si>
    <t>Перевод обучающихся начальных классов МОУ СОШ № 6 (расположенных в п. Березовка) в г. Кондопога (автобусом МОУ СОШ №6 переданным на праве оперативного управления) с 01.09.2021 г., сокращение 0,5 ставки зам директора, 3,62 ставки педагогов, 0,25 ст соц педагога, 0,25 библиотекарь, 0,5 завхоз, 0,5 спец по охране труда</t>
  </si>
  <si>
    <t>Оптимизация штатной численностис 01.02.2021 в связи с уменьшением количества групп (на 6 групп) и сокращением 22,35 шт. ед (-0,5 шт ед методиста, -9,6 шт ед воспитателя, -1,5 шт ед муз руководителя, -0,5 шт. ед инструктора по физ. Культуре, -9,0 шт. ед помощника воспитателя, -0,5 шт ед зав. хозяйством, -0,5 шт. ед кладовщика, -0,25 шт ед кастелянши)</t>
  </si>
  <si>
    <t>приведение численности работников в соответствие с объемами оказываемых услуг с 01.04.2021 года (уменьшение количества ставок воспитателей на 1 группу с 1,68 до 1,5; помощники воспитателей на 1 группу с 1,5 до 1,25) сокращение 33,4 шт ед (в том числе -9,4 шт ед воспитателя, -22 шт ед помощника воспитателя, -0,85 шт ед машинист по стирке и ремонту спец одежды, -1,15 шт ед дворника)</t>
  </si>
  <si>
    <t>с 01.06.2021 сокращение 4 шт ед калькуляторов с учетом внедрения новой тезники програмного обеспечения, - 6 шт ед заместителя директора,+ 6 шт.ед зав корпусами,-10,4 шт ед ставки помощника воспит (в расчете   -0,13 ст на 1 группу*80 групп),приведение в соответствие с утвержденными на уровне района нормативов численности по должности убор служ помещ из расчета 1 ед на каждый 750 кв м убир площади (-4,2 шт ед уборщики служебных помещений)</t>
  </si>
  <si>
    <t>Оптимизация штатной численности с 01.02.2021 в связи с уменьшением количества групп (на 1 группу) и сокращением 3,05 шт. ед (-1,3 ставки воспитателя, -1,5 ст младшего воспитателя, -0,25 ст муз руководителя)</t>
  </si>
  <si>
    <t xml:space="preserve"> приведение численности работников в соответствие с объемами оказываемых услуг  с 01.03.20 в части дошкольного образования   МОУ СОШ № 7  -0,5 шт. ед зав хозяйства и - 0,5 шт ед. уборщик служ. помещений; с 01.09.20 г, сокращение 15,2 шт единицы (в т.ч.  МОУ Кончезерская СОШ -0,7 шт ед кладовщика, МОУ Спасогубская СОШ -1,36 шт ед учителя, МОУ Кяппесельгская СОШ -0,17 шт ед учителя, МОУ СОШ № 2 -3,21 шт ед учителя, МОУ СОШ № 3 -3,2 шт ед учителя, МОУ СОШ № 1 -4,99 шт ед учителя, -0,2 шт ед педагога доп образования,+0,13 шт ед уборщика, МОУ СОШ № 8 -0,9 шт ед учителя, -0,25 шт ед педагога-организатора по внеклас и спортивной работе, -0,75 шт ед педагога доп образования, -0,5 шт ед методиста, +1 шт ед завхоза, -0,1 шт ед сторожа),</t>
  </si>
  <si>
    <t xml:space="preserve">  приведение численности работников в соответствие с объемами оказываемых услуг с 01.04.2021 г. МОУ Кяппесельгская СОШ учитель +0,22 шт ед, зам дир по дош образ -0,5шт ед, млад воспит -0,5 шт ед, сторож -0,8 шт. ед, машинист по стирке и ремонту спец одежды -0,05 шт ед</t>
  </si>
  <si>
    <t>2.2.3.</t>
  </si>
  <si>
    <t xml:space="preserve">оптимизация и эффективность охранного процесса дошкольных образовательных учреждений, а также применение систем видеонаблюдения </t>
  </si>
  <si>
    <t>перевод зданий МДОУ № 20 "Колосок" на охрану с использованием технических средств видеонаблюдения 18 шт ед сторожей, согласно утвержденному  графику: корпуса 3,5-март  (-3 шт ед), корпус 6-апрель (-3 шт ед), корпус 8-июнь (-3 шт ед), корпус 1-август (-3 шт ед), корпус 12-сентябрь(-3шт ед), корпус 14-октябрь(-3 шт ед)</t>
  </si>
  <si>
    <t>окращение штатных единиц  (с 01.09.2018 г.): заместителя директора (0,2 ед.), с 01.09.2020 - 0,65 шт. ед по должности "заместителя директора",с 01.09.2021 - 7,0 шт. ед по должности "заместителя директора"</t>
  </si>
  <si>
    <t>оптимизация штатной численности и структуры учреждения (сокращение отдела кадров (-1 шт ед начальника отдела кадров)), сокращение -3 шт ед, в т.ч. -1 шт ед зам директора, -1шт ед инженера 1 категории, -0,5 шт ед специалиста по охране труда, -1 шт ед сторожа, +1,5 шт ед техника, в связи с приведением численности работников учреждения в соответствие с объемами оказываемых услуг, изменение оклада руководителя учреждения</t>
  </si>
  <si>
    <t>2.3.2.</t>
  </si>
  <si>
    <t>сокращение штатной численности в МОУ ГСОШ  с 21.02.20   -1 шт. ед воспитателя и -1 шт ед.  мл. воспитателя; с 02.12.2020 педагог библиотекарь -0,25 , воспитатель- 0,5, пед доп образ -0,5 ; млад воспит -0,6 уборщик -0,8,),    с 01.04.2021-3,25 шт. ед. в том числе -0,5ст заместителя директора по УВР, -0,5 ст педагога-психолога, -0,25 социального педагога, -0,5 ст педагогога доп образования, -0,25 ст педагога организатора, -0,2 ст лаборанта, -0,2 ст зав. хоза (д/с), -0,6 сторожа, -0,25 дворника (д/с) и с 01.09.2021 -0,25ст специалиста по кадрам, -0,25 ст специалиста по охране труда, -0,4 ст рабочего по комплексному обслуживанию и ремонту зданий</t>
  </si>
  <si>
    <t xml:space="preserve">Организация межведомственного взаимодействия с  органами исполнительной власти, отраслевыми министерствами и ведомствами, ГУ-Отделение Пенсионного фонда, налоговыми и правоохранительными органами, Управлением труда и занятости Республики Карелия по вопросу мониторинга налогоплательщиков:
1) осуществляющих выплату заработной платы ниже размера, установленного Соглашением о минимальной заработной плате в Республике Карелия;
2) имеющих признаки неформальной занятости и (или) осуществляющих выплату неофициальной заработной платы;
3) имеющих значительные суммы налогового разрыва по страховым взносам и НДФЛ, имеющих задолженность по НДФЛ и страховым взносам, а также выплачивающих заработную плату ниже уровня среднеотраслевой заработной платы.
</t>
  </si>
  <si>
    <t xml:space="preserve">Проведение индивидуальной работы с руководителями организаций по увеличению уровня заработной платы наемных работников                    </t>
  </si>
  <si>
    <t>Вовлечение в налоговый оборот объектов недвижимости:
- выявление неучтенных (в отношении которых государственный кадастровый учет и (или) государственная регистрация прав не осуществлена) объектов недвижимости на территории муниципального образования;
- проведение работы по дополнению и (или) уточнению сведений об объектах недвижимого имущества, в том числе: установление (уточнение) площадей зданий, помещений, сооружений; установление (уточнение ареса места нахождения зданий, помещений, сооружений; установление правообладателей зданий, помещений, сооружений</t>
  </si>
  <si>
    <t xml:space="preserve">Вовлечение в налоговый оборот земельных участков:
- выявление отсутствующих и (или) недостоверных сведений о земельных участках (кадастровая стоимость, площадь, категория земель и (или) вид разрешенного использования, группа видов разрешенного использования), для дальнейшего определения (уточнения) и вовлечения в налоговый оборот
</t>
  </si>
  <si>
    <t>Мониторинг количества проведенных торгов по продаже права заключения договоров аренды муниципального имущества, находящихся в муниципальной собственности</t>
  </si>
  <si>
    <t>Приведение в соответствие Правил землепользования и застройки (да/нет)</t>
  </si>
  <si>
    <t>Проведение торгов (да/нет)</t>
  </si>
  <si>
    <t>Обеспечение темпа роста налоговых и неналоговых доходовконсалидированного бюджета Кондопожского муниципального района по итогам исполнения бюджета за очередной финансовый год  по сравнению с отчетным финансовым годом по указанным показателям в сопоставимых условиях</t>
  </si>
  <si>
    <t>Утверждение структуры органов местного самоуправления, предусматривающей установление предельной численности заместителей руководителя, определение минимальной численности работников отделов, управлений, оптимального соотношения категорий должностей муниципальной службы; создание казенного учреждения по переводу бухгалтеров в том числе сельских поселений на централизованное бухгалтерское сопровождение, создание муниципального казенного учреждения "Управление образования и культуры и спорта"</t>
  </si>
  <si>
    <t>Подготовка решения об утверждении  структуры органов местного самоуправления, предусматривающего установление предельной численности заместителей руководителя, определение минимальной численности работников отделов, управлений, оптимального соотношения категорий должностей муниципальной службы, разработка и утверждение дорожной карты по сокращению должностей муниципальной службы в 2021 году</t>
  </si>
  <si>
    <t xml:space="preserve">Непревышение установленных целевых значений показателей средней заработной платы педагогических работников общеобразовательных организаций, дошкольных образовательных организаций, организаций дополнительного образования детей, работников учреждений культуры   </t>
  </si>
  <si>
    <t>Установление запрета на увеличение  численности муниципальных служащих и работников казенных учреждений Кондопожского муниципального района, за исключением случаев изменения  функций органов местного самоуправления и казенных учреждений Кондопожского муниципального района</t>
  </si>
  <si>
    <t>Мониторинг соблюдения нормативных затрат, утвержденных Постановлением Администрации Кондопожского муниципального района от  05 марта 2018 г.  №  150 "Об утверждении  нормативных затрат на обеспечение функций органов местного самоуправления Кондопожского муниципального района и муниципальных учреждений Кондопожского муниципального района"</t>
  </si>
  <si>
    <t>Мониторинг соблюдения норм расхода ГСМ, утвержденных Постановлением  Администрации Кондопожского муниципального района от   29.01 2019 г.  №  56 "Об утверждение норм расхода горюче-смазочных материалов для муниципальных учреждений Кондопожского муниципального района" (с изменениями от 14.02.2019 № 96, от 18.03.2020 № 268)</t>
  </si>
  <si>
    <t>Мониторинг соблюдение лимитов потребления, утвержденных  Постановлением Администрации Кондопожского муниципального района от 11.09. 2020 г.  №  950 "Об утверждение лимитов потребления электрической и тепловой энергии, водоснабжения, водоотведения по  муниципальным учреждениям, финансируемым из бюджета Кондопожского муниципального района, на 2021 год" (с учетом изменений от 12.02.2021 № 150)</t>
  </si>
  <si>
    <t>Мониторинг соблюдения нормативов затрат на оказание муниципальных услуг, утвержденных Постановлением Администрации Кондопожского муниципального района от  15.05. 2020 г.  №  485, Распоряжением от  19.05.2020 года № 271-р "Об утверждении значений нормативов затрат на оказание муниципальных услуг в сфере дополнительного образования"</t>
  </si>
  <si>
    <t>Принятие мер технического характера по снижению объемов потребления коммунальных ресурсов учреждениями (в натуральных показателях)</t>
  </si>
  <si>
    <t>1934,35                                  15153,8                34703,79                     18417,16</t>
  </si>
  <si>
    <t xml:space="preserve">Оптимизация штатной численности с 01.12.2020 года -1 ст. пом. воспитателя </t>
  </si>
  <si>
    <t>Мониторинг компенсации работникам расходов на оплату стоимости проезда к месту отдыха, утвержденного  Решением Совета Кондопожского муниципального района от 26 июня 2019 года № 2 "Об  утверждении Положения о порядке компенсации расходов на оплату стоимости проезда и провоза багажа к месту использования отпуска и обратно для лиц, работающих в муниципальных учреждениях, органах местного самоуправления, финансируемых из бюджета Кондопожского муниципального района расположенных в районах Крайнего Севера и приравненных к ним местностях, и членов их семей"</t>
  </si>
  <si>
    <t>Расширение рынка платных услуг с целью увеличения объемов доходов от платных услуг, сокращение объема бюджетных расходов с переложением расходов на полученные муниципальными учреждениями доходы от платной деятельности</t>
  </si>
  <si>
    <t>Управление ликвидностью единого счета бюджет</t>
  </si>
  <si>
    <t xml:space="preserve">Привлечение краткосрочных бюджетных кредитов </t>
  </si>
  <si>
    <t>2021 год</t>
  </si>
  <si>
    <t>Мониторинг ставок, сложившихся исходя из рыночной стоимости аренды имущества, при сдаче в аренду коммерческой недвижимости иными собственниками на территории Кондопожского муниципального района</t>
  </si>
  <si>
    <t>Реализация имущества сверх прогнозных показателей</t>
  </si>
  <si>
    <t>Проведение разъяснительной работы с населением, проведение претензионно-исковой работы</t>
  </si>
  <si>
    <t>Увеличение доходов от самообложения граждан и безвозмездных поступлений от физических и юридических лиц</t>
  </si>
  <si>
    <t>Оптимизация штатной численности с 04.09.2020 в связи с уменьшением количества групп (на 8 групп) и сокращением 32,55 шт.ед., в т.ч. АУП-1 шт.ед. (зам.директора), пед.работники - 17,3 шт.ед. ("-"1 шт.ед. по должности "методист", "-"12,8 шт.ед. по должности "воспитатель", "-"1,5 шт.ед. по должности "инструктор по физической культуре", "-"2 шт.ед. "музыкальный руководитель"), "-"12 шт.ед. по должности "помощник воспитателя", "-"2,25 шт. ед. вспомогательный персонал ("-"0,5 шт.ед. по должности "заведующий хозяйством", "-"1,5 шт.ед. по должности "повар", "-"0,25 шт.ед. по должности "кастелянша")</t>
  </si>
  <si>
    <t>нет</t>
  </si>
  <si>
    <t>-</t>
  </si>
  <si>
    <t>Количество предъявленных претензий, исков</t>
  </si>
  <si>
    <t>_______________________________</t>
  </si>
  <si>
    <t>Администрации Кондопожского муниципального района</t>
  </si>
  <si>
    <t>Исполнитель:  Маслякова А.С., Варавва И.Ю., Кирикова О.В., Болундь З.Е., Лозовик Е.В.</t>
  </si>
  <si>
    <t>тел.8-964-318-9128</t>
  </si>
  <si>
    <t>информацию дают зем отдел, Зина Болундь (нужно добавить за май)</t>
  </si>
  <si>
    <t>Здесь инфо по админ комиссиям в равнении с прошлым годом (по 317  формам)</t>
  </si>
  <si>
    <t>безвозмездные ППМИ (если есть)</t>
  </si>
  <si>
    <t>безвозмездные ТОСы (если есть)</t>
  </si>
  <si>
    <t>Здесь отражается информация ЦБСОО+ наш отдел закупок (если закупки предоставят позже информацию, то поменять только 1 цифру-ЦБСОО)</t>
  </si>
  <si>
    <t>Земельщики, инфо может дать Зина</t>
  </si>
  <si>
    <t>Земельщики, инфо может дать Зина + имущество (если не дадут, оставь только землю, у имущества мало претензионки)</t>
  </si>
  <si>
    <t>Кирикова Ольга скажет количество</t>
  </si>
  <si>
    <t>Зиночка</t>
  </si>
  <si>
    <t>по 317 формам посчитать % увеличения налоговых и неналоговых доходов</t>
  </si>
  <si>
    <t>Посмотри как у ЦБСОО отражены целевые</t>
  </si>
  <si>
    <t>по состоянию на 01 июня 2021 года</t>
  </si>
  <si>
    <t>Исполнено на отчетную дату (01.06.2021)</t>
  </si>
  <si>
    <t>фактическое поступление на 01.06.2020 года составило 34,24 тыс. руб, на 01.06.2021 г-20,11 тыс. руб.</t>
  </si>
  <si>
    <t>Начальник финансового управления</t>
  </si>
  <si>
    <t>Е.А. Медведева</t>
  </si>
  <si>
    <t>09.06.2021 г.</t>
  </si>
  <si>
    <t>В январе- мае 2021 года предъявлено 108 досудебных предупреждений на сумму 1 733,88 тыс. руб, в досудебном порядке оплачено 976,71 руб.</t>
  </si>
  <si>
    <t xml:space="preserve"> И.о. Главы Администрации </t>
  </si>
  <si>
    <t>Ю.Л. Спиридонов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</si>
</sst>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0000"/>
    <numFmt numFmtId="166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6"/>
      <name val="Calibri"/>
      <family val="2"/>
      <scheme val="minor"/>
    </font>
    <font>
      <i/>
      <sz val="16"/>
      <name val="Times New Roman"/>
      <family val="1"/>
      <charset val="204"/>
    </font>
    <font>
      <i/>
      <u/>
      <sz val="16"/>
      <name val="Times New Roman"/>
      <family val="1"/>
      <charset val="204"/>
    </font>
    <font>
      <u/>
      <sz val="14"/>
      <name val="Times New Roman"/>
      <family val="1"/>
      <charset val="204"/>
    </font>
    <font>
      <b/>
      <sz val="2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/>
      <top/>
      <bottom/>
      <diagonal/>
    </border>
  </borders>
  <cellStyleXfs count="4">
    <xf numFmtId="0" fontId="0" fillId="0" borderId="0"/>
    <xf numFmtId="0" fontId="2" fillId="0" borderId="0"/>
    <xf numFmtId="0" fontId="5" fillId="0" borderId="0"/>
    <xf numFmtId="0" fontId="1" fillId="0" borderId="0"/>
  </cellStyleXfs>
  <cellXfs count="223">
    <xf numFmtId="0" fontId="0" fillId="0" borderId="0" xfId="0"/>
    <xf numFmtId="0" fontId="3" fillId="2" borderId="0" xfId="0" applyFont="1" applyFill="1" applyAlignment="1">
      <alignment horizontal="justify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justify" vertical="top" wrapText="1"/>
    </xf>
    <xf numFmtId="0" fontId="8" fillId="0" borderId="1" xfId="3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10" fillId="4" borderId="0" xfId="0" applyFont="1" applyFill="1" applyAlignment="1">
      <alignment wrapText="1"/>
    </xf>
    <xf numFmtId="0" fontId="6" fillId="4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 wrapText="1"/>
    </xf>
    <xf numFmtId="164" fontId="6" fillId="4" borderId="1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left" vertical="center" wrapText="1"/>
    </xf>
    <xf numFmtId="9" fontId="6" fillId="4" borderId="12" xfId="0" applyNumberFormat="1" applyFont="1" applyFill="1" applyBorder="1" applyAlignment="1">
      <alignment horizontal="center" vertical="center" wrapText="1"/>
    </xf>
    <xf numFmtId="9" fontId="4" fillId="3" borderId="12" xfId="0" applyNumberFormat="1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9" fontId="4" fillId="2" borderId="12" xfId="0" applyNumberFormat="1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10" fillId="4" borderId="16" xfId="0" applyFont="1" applyFill="1" applyBorder="1" applyAlignment="1">
      <alignment wrapText="1"/>
    </xf>
    <xf numFmtId="9" fontId="3" fillId="2" borderId="12" xfId="0" applyNumberFormat="1" applyFont="1" applyFill="1" applyBorder="1" applyAlignment="1">
      <alignment horizontal="center" vertical="center" wrapText="1"/>
    </xf>
    <xf numFmtId="9" fontId="3" fillId="3" borderId="12" xfId="0" applyNumberFormat="1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left" vertical="center" wrapText="1"/>
    </xf>
    <xf numFmtId="0" fontId="4" fillId="5" borderId="5" xfId="0" applyFont="1" applyFill="1" applyBorder="1" applyAlignment="1">
      <alignment horizontal="center" vertical="center" wrapText="1"/>
    </xf>
    <xf numFmtId="164" fontId="4" fillId="5" borderId="5" xfId="0" applyNumberFormat="1" applyFont="1" applyFill="1" applyBorder="1" applyAlignment="1">
      <alignment horizontal="center" vertical="center" wrapText="1"/>
    </xf>
    <xf numFmtId="9" fontId="3" fillId="5" borderId="15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justify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left" vertical="top" wrapText="1"/>
    </xf>
    <xf numFmtId="0" fontId="8" fillId="2" borderId="1" xfId="3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justify" vertical="top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right" vertical="top" wrapText="1"/>
    </xf>
    <xf numFmtId="0" fontId="3" fillId="2" borderId="1" xfId="0" applyFont="1" applyFill="1" applyBorder="1" applyAlignment="1">
      <alignment horizontal="right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164" fontId="4" fillId="2" borderId="1" xfId="0" applyNumberFormat="1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right" vertical="top" wrapText="1"/>
    </xf>
    <xf numFmtId="0" fontId="14" fillId="2" borderId="1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vertical="top" wrapText="1"/>
    </xf>
    <xf numFmtId="0" fontId="14" fillId="2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justify" vertical="top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top" wrapText="1"/>
    </xf>
    <xf numFmtId="3" fontId="3" fillId="0" borderId="3" xfId="0" applyNumberFormat="1" applyFont="1" applyFill="1" applyBorder="1" applyAlignment="1">
      <alignment horizontal="center" vertical="top" wrapText="1"/>
    </xf>
    <xf numFmtId="0" fontId="9" fillId="3" borderId="1" xfId="0" applyFont="1" applyFill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justify" vertical="top" wrapText="1"/>
    </xf>
    <xf numFmtId="0" fontId="8" fillId="0" borderId="0" xfId="0" applyFont="1"/>
    <xf numFmtId="0" fontId="8" fillId="0" borderId="0" xfId="0" applyFont="1" applyProtection="1">
      <protection locked="0"/>
    </xf>
    <xf numFmtId="0" fontId="8" fillId="2" borderId="0" xfId="0" applyFont="1" applyFill="1"/>
    <xf numFmtId="164" fontId="6" fillId="4" borderId="0" xfId="0" applyNumberFormat="1" applyFont="1" applyFill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165" fontId="3" fillId="2" borderId="0" xfId="0" applyNumberFormat="1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justify" vertical="top" wrapText="1"/>
    </xf>
    <xf numFmtId="3" fontId="3" fillId="0" borderId="1" xfId="0" applyNumberFormat="1" applyFont="1" applyFill="1" applyBorder="1" applyAlignment="1">
      <alignment horizontal="center" vertical="top" wrapText="1"/>
    </xf>
    <xf numFmtId="4" fontId="4" fillId="3" borderId="1" xfId="0" applyNumberFormat="1" applyFont="1" applyFill="1" applyBorder="1" applyAlignment="1">
      <alignment horizontal="center" vertical="center" wrapText="1"/>
    </xf>
    <xf numFmtId="9" fontId="3" fillId="0" borderId="12" xfId="0" applyNumberFormat="1" applyFont="1" applyFill="1" applyBorder="1" applyAlignment="1">
      <alignment horizontal="center" vertical="center" wrapText="1"/>
    </xf>
    <xf numFmtId="16" fontId="3" fillId="2" borderId="5" xfId="0" applyNumberFormat="1" applyFont="1" applyFill="1" applyBorder="1" applyAlignment="1">
      <alignment horizontal="center" vertical="top" wrapText="1"/>
    </xf>
    <xf numFmtId="14" fontId="3" fillId="0" borderId="1" xfId="0" applyNumberFormat="1" applyFont="1" applyFill="1" applyBorder="1" applyAlignment="1">
      <alignment horizontal="center" vertical="top" wrapText="1"/>
    </xf>
    <xf numFmtId="0" fontId="3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top" wrapText="1"/>
    </xf>
    <xf numFmtId="0" fontId="3" fillId="2" borderId="1" xfId="0" applyNumberFormat="1" applyFont="1" applyFill="1" applyBorder="1" applyAlignment="1">
      <alignment horizontal="justify" vertical="top" wrapText="1"/>
    </xf>
    <xf numFmtId="0" fontId="3" fillId="7" borderId="1" xfId="0" applyFont="1" applyFill="1" applyBorder="1" applyAlignment="1">
      <alignment horizontal="center" vertical="top" wrapText="1"/>
    </xf>
    <xf numFmtId="0" fontId="3" fillId="7" borderId="2" xfId="0" applyFont="1" applyFill="1" applyBorder="1" applyAlignment="1">
      <alignment horizontal="center" vertical="top" wrapText="1"/>
    </xf>
    <xf numFmtId="0" fontId="3" fillId="2" borderId="0" xfId="0" applyFont="1" applyFill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vertical="top" wrapText="1"/>
    </xf>
    <xf numFmtId="0" fontId="3" fillId="2" borderId="0" xfId="0" applyFont="1" applyFill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vertical="top" wrapText="1"/>
    </xf>
    <xf numFmtId="14" fontId="3" fillId="0" borderId="5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top" wrapText="1"/>
    </xf>
    <xf numFmtId="166" fontId="4" fillId="6" borderId="3" xfId="0" applyNumberFormat="1" applyFont="1" applyFill="1" applyBorder="1" applyAlignment="1">
      <alignment horizontal="center" vertical="top" wrapText="1"/>
    </xf>
    <xf numFmtId="2" fontId="3" fillId="2" borderId="1" xfId="0" applyNumberFormat="1" applyFont="1" applyFill="1" applyBorder="1" applyAlignment="1">
      <alignment horizontal="center" vertical="top" wrapText="1"/>
    </xf>
    <xf numFmtId="3" fontId="6" fillId="4" borderId="1" xfId="0" applyNumberFormat="1" applyFont="1" applyFill="1" applyBorder="1" applyAlignment="1">
      <alignment horizontal="center" vertical="center" wrapText="1"/>
    </xf>
    <xf numFmtId="3" fontId="4" fillId="3" borderId="1" xfId="0" applyNumberFormat="1" applyFont="1" applyFill="1" applyBorder="1" applyAlignment="1">
      <alignment horizontal="center" vertical="center" wrapText="1"/>
    </xf>
    <xf numFmtId="3" fontId="4" fillId="5" borderId="5" xfId="0" applyNumberFormat="1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top" wrapText="1"/>
    </xf>
    <xf numFmtId="0" fontId="3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0" borderId="5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2" fontId="3" fillId="2" borderId="3" xfId="0" applyNumberFormat="1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justify" vertical="top" wrapText="1"/>
    </xf>
    <xf numFmtId="0" fontId="3" fillId="2" borderId="3" xfId="0" applyFont="1" applyFill="1" applyBorder="1" applyAlignment="1">
      <alignment horizontal="justify" vertical="top" wrapText="1"/>
    </xf>
    <xf numFmtId="0" fontId="3" fillId="7" borderId="29" xfId="0" applyFont="1" applyFill="1" applyBorder="1" applyAlignment="1">
      <alignment horizontal="center" vertical="top" wrapText="1"/>
    </xf>
    <xf numFmtId="0" fontId="3" fillId="0" borderId="29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14" fontId="3" fillId="2" borderId="1" xfId="0" applyNumberFormat="1" applyFont="1" applyFill="1" applyBorder="1" applyAlignment="1">
      <alignment horizontal="center"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horizontal="center" vertical="center" wrapText="1"/>
    </xf>
    <xf numFmtId="3" fontId="8" fillId="0" borderId="1" xfId="3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top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164" fontId="4" fillId="9" borderId="1" xfId="0" applyNumberFormat="1" applyFont="1" applyFill="1" applyBorder="1" applyAlignment="1">
      <alignment horizontal="center" vertical="center" wrapText="1"/>
    </xf>
    <xf numFmtId="3" fontId="4" fillId="9" borderId="1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0" xfId="0" applyFont="1" applyFill="1" applyAlignment="1">
      <alignment horizontal="center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2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16" fontId="3" fillId="2" borderId="1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9" fontId="3" fillId="0" borderId="1" xfId="0" applyNumberFormat="1" applyFont="1" applyFill="1" applyBorder="1" applyAlignment="1">
      <alignment horizontal="center" vertical="center" wrapText="1"/>
    </xf>
    <xf numFmtId="9" fontId="3" fillId="0" borderId="1" xfId="0" applyNumberFormat="1" applyFont="1" applyFill="1" applyBorder="1" applyAlignment="1">
      <alignment horizontal="center" vertical="top" wrapText="1"/>
    </xf>
    <xf numFmtId="9" fontId="3" fillId="2" borderId="1" xfId="0" applyNumberFormat="1" applyFont="1" applyFill="1" applyBorder="1" applyAlignment="1">
      <alignment horizontal="center" vertical="top" wrapText="1"/>
    </xf>
    <xf numFmtId="9" fontId="3" fillId="2" borderId="3" xfId="0" applyNumberFormat="1" applyFont="1" applyFill="1" applyBorder="1" applyAlignment="1">
      <alignment horizontal="center" vertical="top" wrapText="1"/>
    </xf>
    <xf numFmtId="9" fontId="3" fillId="2" borderId="1" xfId="0" applyNumberFormat="1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top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6" fillId="4" borderId="30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3" fillId="3" borderId="30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14" fillId="2" borderId="23" xfId="0" applyFont="1" applyFill="1" applyBorder="1" applyAlignment="1">
      <alignment horizontal="center" vertical="center" wrapText="1"/>
    </xf>
    <xf numFmtId="0" fontId="14" fillId="2" borderId="24" xfId="0" applyFont="1" applyFill="1" applyBorder="1" applyAlignment="1">
      <alignment horizontal="center" vertical="center" wrapText="1"/>
    </xf>
    <xf numFmtId="0" fontId="14" fillId="2" borderId="25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left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left" vertical="center" wrapText="1"/>
    </xf>
    <xf numFmtId="0" fontId="4" fillId="5" borderId="5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4" borderId="26" xfId="0" applyFont="1" applyFill="1" applyBorder="1" applyAlignment="1">
      <alignment horizontal="right" wrapText="1"/>
    </xf>
    <xf numFmtId="0" fontId="6" fillId="4" borderId="27" xfId="0" applyFont="1" applyFill="1" applyBorder="1" applyAlignment="1">
      <alignment horizontal="right" wrapText="1"/>
    </xf>
    <xf numFmtId="0" fontId="6" fillId="4" borderId="4" xfId="0" applyFont="1" applyFill="1" applyBorder="1" applyAlignment="1">
      <alignment horizontal="right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4" fillId="6" borderId="3" xfId="0" applyFont="1" applyFill="1" applyBorder="1" applyAlignment="1">
      <alignment horizontal="center" vertical="center" wrapText="1"/>
    </xf>
    <xf numFmtId="0" fontId="4" fillId="6" borderId="27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27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4" fillId="6" borderId="3" xfId="0" applyFont="1" applyFill="1" applyBorder="1" applyAlignment="1">
      <alignment horizontal="center" vertical="top" wrapText="1"/>
    </xf>
    <xf numFmtId="0" fontId="4" fillId="6" borderId="27" xfId="0" applyFont="1" applyFill="1" applyBorder="1" applyAlignment="1">
      <alignment horizontal="center" vertical="top" wrapText="1"/>
    </xf>
    <xf numFmtId="0" fontId="4" fillId="6" borderId="4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left" vertical="top" wrapText="1"/>
    </xf>
    <xf numFmtId="0" fontId="3" fillId="2" borderId="0" xfId="0" applyFont="1" applyFill="1" applyAlignment="1">
      <alignment horizontal="left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18" xfId="0" applyFont="1" applyFill="1" applyBorder="1" applyAlignment="1">
      <alignment horizontal="center" vertical="center" wrapText="1"/>
    </xf>
    <xf numFmtId="2" fontId="3" fillId="2" borderId="2" xfId="0" applyNumberFormat="1" applyFont="1" applyFill="1" applyBorder="1" applyAlignment="1">
      <alignment horizontal="center" vertical="center" wrapText="1"/>
    </xf>
    <xf numFmtId="2" fontId="3" fillId="2" borderId="6" xfId="0" applyNumberFormat="1" applyFont="1" applyFill="1" applyBorder="1" applyAlignment="1">
      <alignment horizontal="center" vertical="center" wrapText="1"/>
    </xf>
    <xf numFmtId="2" fontId="3" fillId="2" borderId="5" xfId="0" applyNumberFormat="1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2"/>
    <cellStyle name="Обычный 3" xfId="1"/>
    <cellStyle name="Обычный 4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42"/>
  <sheetViews>
    <sheetView tabSelected="1" view="pageBreakPreview" topLeftCell="A131" zoomScale="60" workbookViewId="0">
      <selection activeCell="E139" sqref="E139"/>
    </sheetView>
  </sheetViews>
  <sheetFormatPr defaultColWidth="9.140625" defaultRowHeight="18.75" x14ac:dyDescent="0.25"/>
  <cols>
    <col min="1" max="1" width="9.140625" style="2"/>
    <col min="2" max="2" width="12.28515625" style="2" customWidth="1"/>
    <col min="3" max="3" width="100.28515625" style="1" customWidth="1"/>
    <col min="4" max="4" width="41.85546875" style="1" hidden="1" customWidth="1"/>
    <col min="5" max="5" width="76.7109375" style="1" customWidth="1"/>
    <col min="6" max="6" width="24.28515625" style="1" customWidth="1"/>
    <col min="7" max="7" width="17.85546875" style="2" customWidth="1"/>
    <col min="8" max="8" width="19" style="2" customWidth="1"/>
    <col min="9" max="9" width="19.7109375" style="2" customWidth="1"/>
    <col min="10" max="10" width="9.140625" style="2" hidden="1" customWidth="1"/>
    <col min="11" max="11" width="14.7109375" style="2" hidden="1" customWidth="1"/>
    <col min="12" max="12" width="15.85546875" style="2" hidden="1" customWidth="1"/>
    <col min="13" max="13" width="20.140625" style="2" customWidth="1"/>
    <col min="14" max="14" width="14" style="2" customWidth="1"/>
    <col min="15" max="15" width="7.42578125" style="2" customWidth="1"/>
    <col min="16" max="16" width="9.140625" style="2"/>
    <col min="17" max="17" width="15.85546875" style="2" customWidth="1"/>
    <col min="18" max="16384" width="9.140625" style="2"/>
  </cols>
  <sheetData>
    <row r="1" spans="1:15" ht="20.25" customHeight="1" x14ac:dyDescent="0.25">
      <c r="A1" s="168" t="s">
        <v>73</v>
      </c>
      <c r="B1" s="168"/>
      <c r="C1" s="168"/>
      <c r="D1" s="168"/>
      <c r="E1" s="168"/>
      <c r="F1" s="168"/>
      <c r="G1" s="168"/>
      <c r="H1" s="168"/>
      <c r="I1" s="168"/>
    </row>
    <row r="2" spans="1:15" ht="20.25" customHeight="1" x14ac:dyDescent="0.25">
      <c r="A2" s="168" t="s">
        <v>105</v>
      </c>
      <c r="B2" s="168"/>
      <c r="C2" s="168"/>
      <c r="D2" s="168"/>
      <c r="E2" s="168"/>
      <c r="F2" s="168"/>
      <c r="G2" s="168"/>
      <c r="H2" s="168"/>
      <c r="I2" s="168"/>
    </row>
    <row r="3" spans="1:15" ht="20.25" customHeight="1" x14ac:dyDescent="0.25">
      <c r="A3" s="168" t="s">
        <v>292</v>
      </c>
      <c r="B3" s="168"/>
      <c r="C3" s="168"/>
      <c r="D3" s="168"/>
      <c r="E3" s="168"/>
      <c r="F3" s="168"/>
      <c r="G3" s="168"/>
      <c r="H3" s="168"/>
      <c r="I3" s="168"/>
    </row>
    <row r="4" spans="1:15" ht="20.25" customHeight="1" x14ac:dyDescent="0.25">
      <c r="A4" s="185" t="s">
        <v>53</v>
      </c>
      <c r="B4" s="185"/>
      <c r="C4" s="185"/>
      <c r="D4" s="185"/>
      <c r="E4" s="185"/>
      <c r="F4" s="185"/>
      <c r="G4" s="185"/>
      <c r="H4" s="185"/>
      <c r="I4" s="185"/>
    </row>
    <row r="5" spans="1:15" ht="20.25" customHeight="1" x14ac:dyDescent="0.25">
      <c r="A5" s="185" t="s">
        <v>64</v>
      </c>
      <c r="B5" s="185"/>
      <c r="C5" s="185"/>
      <c r="D5" s="185"/>
      <c r="E5" s="185"/>
      <c r="F5" s="185"/>
      <c r="G5" s="185"/>
      <c r="H5" s="185"/>
      <c r="I5" s="185"/>
    </row>
    <row r="6" spans="1:15" ht="20.25" customHeight="1" x14ac:dyDescent="0.25">
      <c r="A6" s="185" t="s">
        <v>54</v>
      </c>
      <c r="B6" s="185"/>
      <c r="C6" s="185"/>
      <c r="D6" s="185"/>
      <c r="E6" s="185"/>
      <c r="F6" s="185"/>
      <c r="G6" s="185"/>
      <c r="H6" s="185"/>
      <c r="I6" s="185"/>
    </row>
    <row r="7" spans="1:15" ht="21" thickBot="1" x14ac:dyDescent="0.3">
      <c r="B7" s="191"/>
      <c r="C7" s="191"/>
      <c r="D7" s="191"/>
      <c r="E7" s="191"/>
      <c r="F7" s="191"/>
      <c r="G7" s="191"/>
      <c r="H7" s="191"/>
      <c r="I7" s="191"/>
      <c r="J7" s="4"/>
      <c r="K7" s="4"/>
      <c r="L7" s="4"/>
      <c r="M7" s="4"/>
      <c r="N7" s="4"/>
      <c r="O7" s="4"/>
    </row>
    <row r="8" spans="1:15" s="4" customFormat="1" x14ac:dyDescent="0.25">
      <c r="A8" s="186" t="s">
        <v>0</v>
      </c>
      <c r="B8" s="182" t="s">
        <v>61</v>
      </c>
      <c r="C8" s="172" t="s">
        <v>1</v>
      </c>
      <c r="D8" s="172"/>
      <c r="E8" s="182" t="s">
        <v>59</v>
      </c>
      <c r="F8" s="172" t="s">
        <v>58</v>
      </c>
      <c r="G8" s="172"/>
      <c r="H8" s="172"/>
      <c r="I8" s="173"/>
    </row>
    <row r="9" spans="1:15" s="4" customFormat="1" ht="39" customHeight="1" x14ac:dyDescent="0.25">
      <c r="A9" s="187"/>
      <c r="B9" s="183"/>
      <c r="C9" s="178"/>
      <c r="D9" s="178"/>
      <c r="E9" s="183"/>
      <c r="F9" s="176" t="s">
        <v>55</v>
      </c>
      <c r="G9" s="177"/>
      <c r="H9" s="178" t="s">
        <v>293</v>
      </c>
      <c r="I9" s="179"/>
    </row>
    <row r="10" spans="1:15" s="4" customFormat="1" ht="21.75" customHeight="1" x14ac:dyDescent="0.25">
      <c r="A10" s="187"/>
      <c r="B10" s="183"/>
      <c r="C10" s="174" t="s">
        <v>62</v>
      </c>
      <c r="D10" s="174" t="s">
        <v>63</v>
      </c>
      <c r="E10" s="183"/>
      <c r="F10" s="174" t="s">
        <v>165</v>
      </c>
      <c r="G10" s="21" t="s">
        <v>56</v>
      </c>
      <c r="H10" s="174" t="s">
        <v>113</v>
      </c>
      <c r="I10" s="180" t="s">
        <v>57</v>
      </c>
    </row>
    <row r="11" spans="1:15" s="4" customFormat="1" ht="42.75" customHeight="1" thickBot="1" x14ac:dyDescent="0.3">
      <c r="A11" s="188"/>
      <c r="B11" s="184"/>
      <c r="C11" s="175"/>
      <c r="D11" s="175"/>
      <c r="E11" s="184"/>
      <c r="F11" s="175"/>
      <c r="G11" s="36" t="s">
        <v>268</v>
      </c>
      <c r="H11" s="175"/>
      <c r="I11" s="181"/>
    </row>
    <row r="12" spans="1:15" s="4" customFormat="1" ht="33.75" customHeight="1" thickBot="1" x14ac:dyDescent="0.3">
      <c r="A12" s="169" t="s">
        <v>65</v>
      </c>
      <c r="B12" s="170"/>
      <c r="C12" s="170"/>
      <c r="D12" s="170"/>
      <c r="E12" s="170"/>
      <c r="F12" s="170"/>
      <c r="G12" s="170"/>
      <c r="H12" s="170"/>
      <c r="I12" s="171"/>
    </row>
    <row r="13" spans="1:15" s="4" customFormat="1" ht="24.75" customHeight="1" x14ac:dyDescent="0.25">
      <c r="A13" s="189" t="s">
        <v>60</v>
      </c>
      <c r="B13" s="190"/>
      <c r="C13" s="190"/>
      <c r="D13" s="37"/>
      <c r="E13" s="38"/>
      <c r="F13" s="104">
        <f>F14+F24</f>
        <v>181637.47699999998</v>
      </c>
      <c r="G13" s="104">
        <f>G14+G24</f>
        <v>54881.893999999993</v>
      </c>
      <c r="H13" s="39">
        <f>H14+H24</f>
        <v>17583.936000000002</v>
      </c>
      <c r="I13" s="40">
        <f>IF(OR(G13=0,H13=0),"",H13/G13)</f>
        <v>0.32039593968823316</v>
      </c>
    </row>
    <row r="14" spans="1:15" s="16" customFormat="1" ht="31.5" customHeight="1" x14ac:dyDescent="0.25">
      <c r="A14" s="27"/>
      <c r="B14" s="14" t="s">
        <v>2</v>
      </c>
      <c r="C14" s="19" t="s">
        <v>4</v>
      </c>
      <c r="D14" s="19"/>
      <c r="E14" s="19"/>
      <c r="F14" s="102">
        <f>F15+F20+F22+F23</f>
        <v>22358.807000000001</v>
      </c>
      <c r="G14" s="102">
        <f>G15+G20+G22+G23</f>
        <v>510</v>
      </c>
      <c r="H14" s="102">
        <f>H15+H20+H22+H23</f>
        <v>976.67723000000001</v>
      </c>
      <c r="I14" s="28">
        <f>H15/G15</f>
        <v>1.9533544600000001</v>
      </c>
      <c r="J14" s="15"/>
      <c r="K14" s="15"/>
      <c r="L14" s="15"/>
      <c r="M14" s="15"/>
      <c r="N14" s="15"/>
      <c r="O14" s="15"/>
    </row>
    <row r="15" spans="1:15" s="10" customFormat="1" ht="40.5" customHeight="1" x14ac:dyDescent="0.25">
      <c r="A15" s="44">
        <v>1</v>
      </c>
      <c r="B15" s="45" t="s">
        <v>26</v>
      </c>
      <c r="C15" s="20" t="s">
        <v>49</v>
      </c>
      <c r="D15" s="20"/>
      <c r="E15" s="20"/>
      <c r="F15" s="79">
        <f>SUM(F16:F19)</f>
        <v>20801.445</v>
      </c>
      <c r="G15" s="79">
        <f>SUM(G16:G19)</f>
        <v>500</v>
      </c>
      <c r="H15" s="79">
        <f>SUM(H16:H19)</f>
        <v>976.67723000000001</v>
      </c>
      <c r="I15" s="28">
        <f>H15/G15</f>
        <v>1.9533544600000001</v>
      </c>
      <c r="J15" s="9"/>
      <c r="K15" s="9"/>
      <c r="L15" s="9"/>
      <c r="M15" s="9"/>
      <c r="N15" s="9"/>
      <c r="O15" s="9"/>
    </row>
    <row r="16" spans="1:15" s="10" customFormat="1" ht="99.75" customHeight="1" x14ac:dyDescent="0.25">
      <c r="A16" s="44">
        <v>2</v>
      </c>
      <c r="B16" s="46" t="s">
        <v>33</v>
      </c>
      <c r="C16" s="11" t="s">
        <v>76</v>
      </c>
      <c r="D16" s="47"/>
      <c r="E16" s="68" t="s">
        <v>269</v>
      </c>
      <c r="F16" s="143">
        <v>75</v>
      </c>
      <c r="G16" s="42">
        <v>0</v>
      </c>
      <c r="H16" s="42">
        <v>0</v>
      </c>
      <c r="I16" s="34">
        <v>0</v>
      </c>
      <c r="J16" s="9"/>
      <c r="K16" s="9"/>
      <c r="L16" s="9"/>
      <c r="M16" s="9"/>
      <c r="N16" s="9"/>
      <c r="O16" s="9"/>
    </row>
    <row r="17" spans="1:15" x14ac:dyDescent="0.25">
      <c r="A17" s="30">
        <v>3</v>
      </c>
      <c r="B17" s="3" t="s">
        <v>34</v>
      </c>
      <c r="C17" s="50" t="s">
        <v>77</v>
      </c>
      <c r="D17" s="5"/>
      <c r="E17" s="68" t="s">
        <v>270</v>
      </c>
      <c r="F17" s="42">
        <v>14175.445</v>
      </c>
      <c r="G17" s="53">
        <v>0</v>
      </c>
      <c r="H17" s="53">
        <v>0</v>
      </c>
      <c r="I17" s="31">
        <v>0</v>
      </c>
      <c r="J17" s="4"/>
      <c r="K17" s="4"/>
      <c r="L17" s="4"/>
      <c r="M17" s="4"/>
      <c r="N17" s="4"/>
      <c r="O17" s="4"/>
    </row>
    <row r="18" spans="1:15" ht="48.75" customHeight="1" x14ac:dyDescent="0.25">
      <c r="A18" s="30">
        <v>4</v>
      </c>
      <c r="B18" s="142" t="s">
        <v>35</v>
      </c>
      <c r="C18" s="48" t="s">
        <v>132</v>
      </c>
      <c r="D18" s="5"/>
      <c r="E18" s="68" t="s">
        <v>271</v>
      </c>
      <c r="F18" s="42">
        <v>1192</v>
      </c>
      <c r="G18" s="42">
        <v>0</v>
      </c>
      <c r="H18" s="42">
        <v>0</v>
      </c>
      <c r="I18" s="31">
        <v>0</v>
      </c>
      <c r="J18" s="4"/>
      <c r="K18" s="4"/>
      <c r="L18" s="4"/>
      <c r="M18" s="4"/>
      <c r="N18" s="4"/>
      <c r="O18" s="4"/>
    </row>
    <row r="19" spans="1:15" ht="290.25" customHeight="1" x14ac:dyDescent="0.25">
      <c r="A19" s="30">
        <v>5</v>
      </c>
      <c r="B19" s="3" t="s">
        <v>50</v>
      </c>
      <c r="C19" s="48" t="s">
        <v>114</v>
      </c>
      <c r="D19" s="12"/>
      <c r="E19" s="68" t="s">
        <v>298</v>
      </c>
      <c r="F19" s="53">
        <v>5359</v>
      </c>
      <c r="G19" s="53">
        <v>500</v>
      </c>
      <c r="H19" s="25">
        <f>661.56723+315.11</f>
        <v>976.67723000000001</v>
      </c>
      <c r="I19" s="31">
        <f>H19/G19</f>
        <v>1.9533544600000001</v>
      </c>
      <c r="J19" s="157" t="s">
        <v>281</v>
      </c>
      <c r="K19" s="158"/>
      <c r="L19" s="158"/>
      <c r="M19" s="4"/>
      <c r="N19" s="4"/>
      <c r="O19" s="4"/>
    </row>
    <row r="20" spans="1:15" x14ac:dyDescent="0.25">
      <c r="A20" s="32">
        <v>6</v>
      </c>
      <c r="B20" s="7" t="s">
        <v>39</v>
      </c>
      <c r="C20" s="20" t="s">
        <v>38</v>
      </c>
      <c r="D20" s="20"/>
      <c r="E20" s="20"/>
      <c r="F20" s="103">
        <f>SUM(F21:F21)</f>
        <v>70.561999999999998</v>
      </c>
      <c r="G20" s="103">
        <f>SUM(G21:G21)</f>
        <v>10</v>
      </c>
      <c r="H20" s="23">
        <f>SUM(H21:H21)</f>
        <v>0</v>
      </c>
      <c r="I20" s="29">
        <v>0</v>
      </c>
      <c r="J20" s="4"/>
      <c r="K20" s="4"/>
      <c r="L20" s="4"/>
      <c r="M20" s="4"/>
      <c r="N20" s="4"/>
      <c r="O20" s="4"/>
    </row>
    <row r="21" spans="1:15" ht="75.75" customHeight="1" x14ac:dyDescent="0.25">
      <c r="A21" s="30">
        <v>7</v>
      </c>
      <c r="B21" s="3" t="s">
        <v>46</v>
      </c>
      <c r="C21" s="51" t="s">
        <v>115</v>
      </c>
      <c r="D21" s="13"/>
      <c r="E21" s="77" t="s">
        <v>294</v>
      </c>
      <c r="F21" s="125">
        <v>70.561999999999998</v>
      </c>
      <c r="G21" s="53">
        <v>10</v>
      </c>
      <c r="H21" s="42">
        <v>0</v>
      </c>
      <c r="I21" s="31">
        <v>0</v>
      </c>
      <c r="J21" s="157" t="s">
        <v>282</v>
      </c>
      <c r="K21" s="158"/>
      <c r="L21" s="158"/>
      <c r="M21" s="4"/>
      <c r="N21" s="4"/>
      <c r="O21" s="4"/>
    </row>
    <row r="22" spans="1:15" ht="99.75" customHeight="1" x14ac:dyDescent="0.25">
      <c r="A22" s="32">
        <v>8</v>
      </c>
      <c r="B22" s="7" t="s">
        <v>48</v>
      </c>
      <c r="C22" s="20" t="s">
        <v>116</v>
      </c>
      <c r="D22" s="20"/>
      <c r="E22" s="67" t="s">
        <v>272</v>
      </c>
      <c r="F22" s="130">
        <v>1273.2</v>
      </c>
      <c r="G22" s="130">
        <v>0</v>
      </c>
      <c r="H22" s="23">
        <v>0</v>
      </c>
      <c r="I22" s="29">
        <v>0</v>
      </c>
      <c r="J22" s="157" t="s">
        <v>283</v>
      </c>
      <c r="K22" s="158"/>
      <c r="L22" s="158"/>
      <c r="M22" s="4"/>
      <c r="N22" s="4"/>
      <c r="O22" s="4"/>
    </row>
    <row r="23" spans="1:15" ht="89.25" customHeight="1" x14ac:dyDescent="0.25">
      <c r="A23" s="32">
        <v>9</v>
      </c>
      <c r="B23" s="7" t="s">
        <v>109</v>
      </c>
      <c r="C23" s="20" t="s">
        <v>117</v>
      </c>
      <c r="D23" s="20"/>
      <c r="E23" s="67" t="s">
        <v>272</v>
      </c>
      <c r="F23" s="130">
        <v>213.6</v>
      </c>
      <c r="G23" s="131">
        <v>0</v>
      </c>
      <c r="H23" s="23">
        <v>0</v>
      </c>
      <c r="I23" s="29">
        <v>0</v>
      </c>
      <c r="J23" s="157" t="s">
        <v>284</v>
      </c>
      <c r="K23" s="158"/>
      <c r="L23" s="158"/>
      <c r="M23" s="4"/>
      <c r="N23" s="4"/>
      <c r="O23" s="4"/>
    </row>
    <row r="24" spans="1:15" s="18" customFormat="1" ht="38.25" customHeight="1" x14ac:dyDescent="0.35">
      <c r="A24" s="33"/>
      <c r="B24" s="14" t="s">
        <v>3</v>
      </c>
      <c r="C24" s="19" t="s">
        <v>5</v>
      </c>
      <c r="D24" s="19"/>
      <c r="E24" s="19"/>
      <c r="F24" s="22">
        <f>F28+F62</f>
        <v>159278.66999999998</v>
      </c>
      <c r="G24" s="22">
        <f>G28+G62</f>
        <v>54371.893999999993</v>
      </c>
      <c r="H24" s="22">
        <f>H28+H62</f>
        <v>16607.25877</v>
      </c>
      <c r="I24" s="28">
        <f t="shared" ref="I24:I63" si="0">IF(OR(G24=0,H24=0),"",H24/G24)</f>
        <v>0.30543829813984413</v>
      </c>
      <c r="J24" s="17"/>
      <c r="K24" s="72"/>
      <c r="L24" s="17"/>
      <c r="M24" s="17"/>
      <c r="N24" s="17"/>
      <c r="O24" s="17"/>
    </row>
    <row r="25" spans="1:15" s="18" customFormat="1" ht="21" x14ac:dyDescent="0.35">
      <c r="A25" s="192" t="s">
        <v>71</v>
      </c>
      <c r="B25" s="193"/>
      <c r="C25" s="194"/>
      <c r="D25" s="19"/>
      <c r="E25" s="19"/>
      <c r="F25" s="22">
        <f>F24-F26</f>
        <v>48544.669999999984</v>
      </c>
      <c r="G25" s="22">
        <f>G24-G26</f>
        <v>9629.893999999993</v>
      </c>
      <c r="H25" s="22">
        <f>H24-H26</f>
        <v>3453.5587699999996</v>
      </c>
      <c r="I25" s="28">
        <f t="shared" si="0"/>
        <v>0.35862894960214536</v>
      </c>
      <c r="J25" s="17"/>
      <c r="K25" s="17"/>
      <c r="L25" s="17"/>
      <c r="M25" s="17"/>
      <c r="N25" s="17"/>
      <c r="O25" s="17"/>
    </row>
    <row r="26" spans="1:15" s="18" customFormat="1" ht="38.25" customHeight="1" x14ac:dyDescent="0.35">
      <c r="A26" s="192" t="s">
        <v>72</v>
      </c>
      <c r="B26" s="193"/>
      <c r="C26" s="194"/>
      <c r="D26" s="19"/>
      <c r="E26" s="19"/>
      <c r="F26" s="22">
        <v>110734</v>
      </c>
      <c r="G26" s="22">
        <v>44742</v>
      </c>
      <c r="H26" s="22">
        <v>13153.7</v>
      </c>
      <c r="I26" s="28">
        <f t="shared" si="0"/>
        <v>0.29398998703678869</v>
      </c>
      <c r="J26" s="154" t="s">
        <v>291</v>
      </c>
      <c r="K26" s="155"/>
      <c r="L26" s="155"/>
      <c r="M26" s="17"/>
      <c r="N26" s="17"/>
      <c r="O26" s="17"/>
    </row>
    <row r="27" spans="1:15" ht="44.25" hidden="1" customHeight="1" x14ac:dyDescent="0.25">
      <c r="A27" s="30">
        <v>16</v>
      </c>
      <c r="B27" s="46" t="s">
        <v>17</v>
      </c>
      <c r="C27" s="50" t="s">
        <v>80</v>
      </c>
      <c r="D27" s="6"/>
      <c r="E27" s="68"/>
      <c r="F27" s="42"/>
      <c r="G27" s="25"/>
      <c r="H27" s="25"/>
      <c r="I27" s="34" t="str">
        <f t="shared" si="0"/>
        <v/>
      </c>
    </row>
    <row r="28" spans="1:15" s="8" customFormat="1" x14ac:dyDescent="0.25">
      <c r="A28" s="32">
        <v>10</v>
      </c>
      <c r="B28" s="7" t="s">
        <v>18</v>
      </c>
      <c r="C28" s="20" t="s">
        <v>10</v>
      </c>
      <c r="D28" s="20"/>
      <c r="E28" s="20"/>
      <c r="F28" s="23">
        <f>F29+F48+F53+F57</f>
        <v>122002.67</v>
      </c>
      <c r="G28" s="103">
        <f>G29+G48+G53+G57</f>
        <v>50228.893999999993</v>
      </c>
      <c r="H28" s="23">
        <f>H29+H48+H53+H57</f>
        <v>14644.199999999999</v>
      </c>
      <c r="I28" s="35">
        <f t="shared" si="0"/>
        <v>0.2915493221889377</v>
      </c>
    </row>
    <row r="29" spans="1:15" ht="61.5" customHeight="1" x14ac:dyDescent="0.25">
      <c r="A29" s="30">
        <v>11</v>
      </c>
      <c r="B29" s="43" t="s">
        <v>19</v>
      </c>
      <c r="C29" s="48" t="s">
        <v>81</v>
      </c>
      <c r="D29" s="47"/>
      <c r="E29" s="58"/>
      <c r="F29" s="26">
        <f>F30+F31+F32+F34+F35+F36+F37+F38+F39+F40+F41+F42+F43+F44+F45+F46+F47+F33</f>
        <v>97879.77</v>
      </c>
      <c r="G29" s="26">
        <f t="shared" ref="G29:H29" si="1">G30+G31+G32+G34+G35+G36+G37+G38+G39+G40+G41+G42+G43+G44+G45+G46+G47+G33</f>
        <v>43267.193999999989</v>
      </c>
      <c r="H29" s="26">
        <f t="shared" si="1"/>
        <v>12857.399999999998</v>
      </c>
      <c r="I29" s="34">
        <f t="shared" si="0"/>
        <v>0.29716278804675894</v>
      </c>
    </row>
    <row r="30" spans="1:15" ht="56.25" x14ac:dyDescent="0.25">
      <c r="A30" s="30">
        <v>12</v>
      </c>
      <c r="B30" s="43" t="s">
        <v>91</v>
      </c>
      <c r="C30" s="48" t="s">
        <v>166</v>
      </c>
      <c r="D30" s="47"/>
      <c r="E30" s="68" t="s">
        <v>101</v>
      </c>
      <c r="F30" s="24">
        <v>4499.67</v>
      </c>
      <c r="G30" s="53">
        <v>148.404</v>
      </c>
      <c r="H30" s="42">
        <v>0</v>
      </c>
      <c r="I30" s="34">
        <v>0</v>
      </c>
      <c r="L30" s="89"/>
      <c r="M30" s="89"/>
    </row>
    <row r="31" spans="1:15" ht="132" customHeight="1" x14ac:dyDescent="0.25">
      <c r="A31" s="96">
        <v>13</v>
      </c>
      <c r="B31" s="98" t="s">
        <v>92</v>
      </c>
      <c r="C31" s="97" t="s">
        <v>133</v>
      </c>
      <c r="D31" s="48" t="s">
        <v>101</v>
      </c>
      <c r="E31" s="68" t="s">
        <v>134</v>
      </c>
      <c r="F31" s="24">
        <v>1615</v>
      </c>
      <c r="G31" s="53">
        <v>0</v>
      </c>
      <c r="H31" s="53">
        <v>0</v>
      </c>
      <c r="I31" s="80">
        <v>0</v>
      </c>
    </row>
    <row r="32" spans="1:15" s="83" customFormat="1" ht="54.75" customHeight="1" x14ac:dyDescent="0.25">
      <c r="A32" s="163">
        <v>14</v>
      </c>
      <c r="B32" s="165" t="s">
        <v>93</v>
      </c>
      <c r="C32" s="161" t="s">
        <v>167</v>
      </c>
      <c r="D32" s="48"/>
      <c r="E32" s="68" t="s">
        <v>135</v>
      </c>
      <c r="F32" s="24">
        <v>2071</v>
      </c>
      <c r="G32" s="53">
        <v>0</v>
      </c>
      <c r="H32" s="53">
        <v>0</v>
      </c>
      <c r="I32" s="80">
        <v>0</v>
      </c>
    </row>
    <row r="33" spans="1:9" s="106" customFormat="1" ht="50.25" customHeight="1" x14ac:dyDescent="0.25">
      <c r="A33" s="164"/>
      <c r="B33" s="167"/>
      <c r="C33" s="162"/>
      <c r="D33" s="48"/>
      <c r="E33" s="68" t="s">
        <v>136</v>
      </c>
      <c r="F33" s="24">
        <v>1126</v>
      </c>
      <c r="G33" s="53">
        <v>0</v>
      </c>
      <c r="H33" s="53">
        <v>0</v>
      </c>
      <c r="I33" s="80">
        <v>0</v>
      </c>
    </row>
    <row r="34" spans="1:9" s="92" customFormat="1" ht="93.75" x14ac:dyDescent="0.25">
      <c r="A34" s="96">
        <v>15</v>
      </c>
      <c r="B34" s="85" t="s">
        <v>118</v>
      </c>
      <c r="C34" s="139" t="s">
        <v>139</v>
      </c>
      <c r="D34" s="47"/>
      <c r="E34" s="68" t="s">
        <v>141</v>
      </c>
      <c r="F34" s="24">
        <v>1496</v>
      </c>
      <c r="G34" s="53">
        <v>0</v>
      </c>
      <c r="H34" s="53">
        <v>0</v>
      </c>
      <c r="I34" s="34">
        <v>0</v>
      </c>
    </row>
    <row r="35" spans="1:9" s="92" customFormat="1" ht="75" x14ac:dyDescent="0.25">
      <c r="A35" s="163">
        <v>16</v>
      </c>
      <c r="B35" s="161" t="s">
        <v>137</v>
      </c>
      <c r="C35" s="161" t="s">
        <v>140</v>
      </c>
      <c r="D35" s="47"/>
      <c r="E35" s="68" t="s">
        <v>142</v>
      </c>
      <c r="F35" s="24">
        <v>1944.6</v>
      </c>
      <c r="G35" s="53">
        <v>0</v>
      </c>
      <c r="H35" s="53">
        <v>0</v>
      </c>
      <c r="I35" s="34">
        <v>0</v>
      </c>
    </row>
    <row r="36" spans="1:9" s="122" customFormat="1" ht="206.25" x14ac:dyDescent="0.25">
      <c r="A36" s="164"/>
      <c r="B36" s="162"/>
      <c r="C36" s="162"/>
      <c r="D36" s="47"/>
      <c r="E36" s="12" t="s">
        <v>228</v>
      </c>
      <c r="F36" s="24">
        <v>2761</v>
      </c>
      <c r="G36" s="53">
        <v>2525</v>
      </c>
      <c r="H36" s="42">
        <v>1052.0999999999999</v>
      </c>
      <c r="I36" s="34">
        <f t="shared" si="0"/>
        <v>0.41667326732673265</v>
      </c>
    </row>
    <row r="37" spans="1:9" s="92" customFormat="1" ht="37.5" x14ac:dyDescent="0.25">
      <c r="A37" s="163">
        <v>17</v>
      </c>
      <c r="B37" s="161" t="s">
        <v>138</v>
      </c>
      <c r="C37" s="161" t="s">
        <v>144</v>
      </c>
      <c r="D37" s="47"/>
      <c r="E37" s="12" t="s">
        <v>168</v>
      </c>
      <c r="F37" s="24">
        <v>763</v>
      </c>
      <c r="G37" s="53">
        <v>0</v>
      </c>
      <c r="H37" s="53">
        <v>0</v>
      </c>
      <c r="I37" s="34">
        <v>0</v>
      </c>
    </row>
    <row r="38" spans="1:9" s="122" customFormat="1" ht="206.25" x14ac:dyDescent="0.25">
      <c r="A38" s="164"/>
      <c r="B38" s="162"/>
      <c r="C38" s="162"/>
      <c r="D38" s="47"/>
      <c r="E38" s="12" t="s">
        <v>273</v>
      </c>
      <c r="F38" s="24">
        <v>18291.599999999999</v>
      </c>
      <c r="G38" s="42">
        <v>14854.1</v>
      </c>
      <c r="H38" s="42">
        <v>6189.2</v>
      </c>
      <c r="I38" s="34">
        <f t="shared" si="0"/>
        <v>0.4166661056543311</v>
      </c>
    </row>
    <row r="39" spans="1:9" s="122" customFormat="1" ht="150" x14ac:dyDescent="0.25">
      <c r="A39" s="121">
        <v>18</v>
      </c>
      <c r="B39" s="57" t="s">
        <v>143</v>
      </c>
      <c r="C39" s="139" t="s">
        <v>230</v>
      </c>
      <c r="D39" s="47"/>
      <c r="E39" s="12" t="s">
        <v>229</v>
      </c>
      <c r="F39" s="24">
        <v>876.8</v>
      </c>
      <c r="G39" s="42">
        <v>652.70000000000005</v>
      </c>
      <c r="H39" s="42">
        <v>272</v>
      </c>
      <c r="I39" s="34">
        <f t="shared" si="0"/>
        <v>0.41673050406005818</v>
      </c>
    </row>
    <row r="40" spans="1:9" s="122" customFormat="1" ht="112.5" x14ac:dyDescent="0.25">
      <c r="A40" s="121">
        <v>19</v>
      </c>
      <c r="B40" s="57" t="s">
        <v>200</v>
      </c>
      <c r="C40" s="126" t="s">
        <v>203</v>
      </c>
      <c r="D40" s="47"/>
      <c r="E40" s="12" t="s">
        <v>231</v>
      </c>
      <c r="F40" s="24">
        <v>3788.2</v>
      </c>
      <c r="G40" s="53">
        <v>947</v>
      </c>
      <c r="H40" s="42">
        <v>0</v>
      </c>
      <c r="I40" s="34">
        <v>0</v>
      </c>
    </row>
    <row r="41" spans="1:9" s="134" customFormat="1" ht="37.5" customHeight="1" x14ac:dyDescent="0.25">
      <c r="A41" s="124"/>
      <c r="B41" s="138"/>
      <c r="C41" s="165" t="s">
        <v>204</v>
      </c>
      <c r="D41" s="47"/>
      <c r="E41" s="12" t="s">
        <v>263</v>
      </c>
      <c r="F41" s="24">
        <v>312.7</v>
      </c>
      <c r="G41" s="42">
        <v>312.7</v>
      </c>
      <c r="H41" s="42">
        <v>130.30000000000001</v>
      </c>
      <c r="I41" s="34">
        <f>H41/G41</f>
        <v>0.41669331627758238</v>
      </c>
    </row>
    <row r="42" spans="1:9" s="129" customFormat="1" ht="112.5" x14ac:dyDescent="0.25">
      <c r="A42" s="163">
        <v>20</v>
      </c>
      <c r="B42" s="161" t="s">
        <v>202</v>
      </c>
      <c r="C42" s="166"/>
      <c r="D42" s="47"/>
      <c r="E42" s="12" t="s">
        <v>232</v>
      </c>
      <c r="F42" s="24">
        <v>17926.2</v>
      </c>
      <c r="G42" s="42">
        <v>7432.8</v>
      </c>
      <c r="H42" s="42">
        <v>1311.7</v>
      </c>
      <c r="I42" s="34">
        <f>H42/G42</f>
        <v>0.17647454525885264</v>
      </c>
    </row>
    <row r="43" spans="1:9" s="129" customFormat="1" ht="131.25" x14ac:dyDescent="0.25">
      <c r="A43" s="164"/>
      <c r="B43" s="162"/>
      <c r="C43" s="166"/>
      <c r="D43" s="47"/>
      <c r="E43" s="12" t="s">
        <v>233</v>
      </c>
      <c r="F43" s="24">
        <v>20720.8</v>
      </c>
      <c r="G43" s="42">
        <v>7280.3</v>
      </c>
      <c r="H43" s="42">
        <v>0</v>
      </c>
      <c r="I43" s="34">
        <v>0</v>
      </c>
    </row>
    <row r="44" spans="1:9" s="134" customFormat="1" ht="150" x14ac:dyDescent="0.25">
      <c r="A44" s="136"/>
      <c r="B44" s="139"/>
      <c r="C44" s="167"/>
      <c r="D44" s="47"/>
      <c r="E44" s="12" t="s">
        <v>234</v>
      </c>
      <c r="F44" s="24">
        <v>7391.6</v>
      </c>
      <c r="G44" s="42">
        <v>1673.7</v>
      </c>
      <c r="H44" s="42">
        <v>0</v>
      </c>
      <c r="I44" s="34">
        <v>0</v>
      </c>
    </row>
    <row r="45" spans="1:9" s="129" customFormat="1" ht="105" customHeight="1" x14ac:dyDescent="0.25">
      <c r="A45" s="127">
        <v>21</v>
      </c>
      <c r="B45" s="126" t="s">
        <v>205</v>
      </c>
      <c r="C45" s="139" t="s">
        <v>206</v>
      </c>
      <c r="D45" s="47"/>
      <c r="E45" s="12" t="s">
        <v>235</v>
      </c>
      <c r="F45" s="24">
        <v>2062.5</v>
      </c>
      <c r="G45" s="42">
        <v>855.2</v>
      </c>
      <c r="H45" s="42">
        <v>150.9</v>
      </c>
      <c r="I45" s="34">
        <f>H45/G45</f>
        <v>0.17644995322731524</v>
      </c>
    </row>
    <row r="46" spans="1:9" s="129" customFormat="1" ht="258.75" customHeight="1" x14ac:dyDescent="0.25">
      <c r="A46" s="163"/>
      <c r="B46" s="161" t="s">
        <v>207</v>
      </c>
      <c r="C46" s="165" t="s">
        <v>208</v>
      </c>
      <c r="D46" s="47"/>
      <c r="E46" s="12" t="s">
        <v>236</v>
      </c>
      <c r="F46" s="24">
        <v>9506.5</v>
      </c>
      <c r="G46" s="42">
        <v>6349.2</v>
      </c>
      <c r="H46" s="42">
        <v>3751.2</v>
      </c>
      <c r="I46" s="34">
        <f t="shared" si="0"/>
        <v>0.59081459081459076</v>
      </c>
    </row>
    <row r="47" spans="1:9" s="134" customFormat="1" ht="105" customHeight="1" x14ac:dyDescent="0.25">
      <c r="A47" s="164"/>
      <c r="B47" s="162"/>
      <c r="C47" s="167"/>
      <c r="D47" s="47"/>
      <c r="E47" s="12" t="s">
        <v>237</v>
      </c>
      <c r="F47" s="24">
        <v>726.6</v>
      </c>
      <c r="G47" s="145">
        <v>236.09</v>
      </c>
      <c r="H47" s="42">
        <v>0</v>
      </c>
      <c r="I47" s="34">
        <v>0</v>
      </c>
    </row>
    <row r="48" spans="1:9" ht="112.5" x14ac:dyDescent="0.25">
      <c r="A48" s="96">
        <v>21</v>
      </c>
      <c r="B48" s="57" t="s">
        <v>20</v>
      </c>
      <c r="C48" s="48" t="s">
        <v>82</v>
      </c>
      <c r="D48" s="47"/>
      <c r="E48" s="110" t="s">
        <v>107</v>
      </c>
      <c r="F48" s="24">
        <f>F49+F51+F52</f>
        <v>11035.4</v>
      </c>
      <c r="G48" s="24">
        <f t="shared" ref="G48:H48" si="2">G49+G51+G52</f>
        <v>2143.5</v>
      </c>
      <c r="H48" s="24">
        <f t="shared" si="2"/>
        <v>164.9</v>
      </c>
      <c r="I48" s="34">
        <f>H48/G48</f>
        <v>7.6930254257056213E-2</v>
      </c>
    </row>
    <row r="49" spans="1:29" ht="37.5" x14ac:dyDescent="0.25">
      <c r="A49" s="96">
        <v>20</v>
      </c>
      <c r="B49" s="57" t="s">
        <v>94</v>
      </c>
      <c r="C49" s="54" t="s">
        <v>83</v>
      </c>
      <c r="D49" s="47"/>
      <c r="E49" s="48" t="s">
        <v>145</v>
      </c>
      <c r="F49" s="24">
        <v>2326</v>
      </c>
      <c r="G49" s="53">
        <v>0</v>
      </c>
      <c r="H49" s="42">
        <v>0</v>
      </c>
      <c r="I49" s="34">
        <v>0</v>
      </c>
    </row>
    <row r="50" spans="1:29" ht="56.25" hidden="1" x14ac:dyDescent="0.25">
      <c r="A50" s="30">
        <v>24</v>
      </c>
      <c r="B50" s="57" t="s">
        <v>21</v>
      </c>
      <c r="C50" s="48" t="s">
        <v>14</v>
      </c>
      <c r="D50" s="47"/>
      <c r="E50" s="110" t="s">
        <v>107</v>
      </c>
      <c r="F50" s="24"/>
      <c r="G50" s="24"/>
      <c r="H50" s="42"/>
      <c r="I50" s="34">
        <v>0</v>
      </c>
    </row>
    <row r="51" spans="1:29" s="92" customFormat="1" ht="37.5" x14ac:dyDescent="0.25">
      <c r="A51" s="30">
        <v>21</v>
      </c>
      <c r="B51" s="85" t="s">
        <v>95</v>
      </c>
      <c r="C51" s="99" t="s">
        <v>83</v>
      </c>
      <c r="D51" s="47"/>
      <c r="E51" s="43" t="s">
        <v>146</v>
      </c>
      <c r="F51" s="24">
        <v>630</v>
      </c>
      <c r="G51" s="42">
        <v>0</v>
      </c>
      <c r="H51" s="42">
        <v>0</v>
      </c>
      <c r="I51" s="34">
        <v>0</v>
      </c>
    </row>
    <row r="52" spans="1:29" s="134" customFormat="1" ht="112.5" x14ac:dyDescent="0.25">
      <c r="A52" s="30"/>
      <c r="B52" s="139" t="s">
        <v>238</v>
      </c>
      <c r="C52" s="99" t="s">
        <v>239</v>
      </c>
      <c r="D52" s="47"/>
      <c r="E52" s="43" t="s">
        <v>240</v>
      </c>
      <c r="F52" s="24">
        <v>8079.4</v>
      </c>
      <c r="G52" s="42">
        <v>2143.5</v>
      </c>
      <c r="H52" s="42">
        <v>164.9</v>
      </c>
      <c r="I52" s="34">
        <f>H52/G52</f>
        <v>7.6930254257056213E-2</v>
      </c>
    </row>
    <row r="53" spans="1:29" ht="37.5" x14ac:dyDescent="0.25">
      <c r="A53" s="30">
        <v>22</v>
      </c>
      <c r="B53" s="81" t="s">
        <v>21</v>
      </c>
      <c r="C53" s="132" t="s">
        <v>119</v>
      </c>
      <c r="D53" s="47"/>
      <c r="E53" s="110" t="s">
        <v>107</v>
      </c>
      <c r="F53" s="24">
        <f>F54+F56</f>
        <v>7053</v>
      </c>
      <c r="G53" s="24">
        <f t="shared" ref="G53:H53" si="3">G54+G56</f>
        <v>2649.3</v>
      </c>
      <c r="H53" s="26">
        <f t="shared" si="3"/>
        <v>731.19999999999993</v>
      </c>
      <c r="I53" s="34">
        <f t="shared" si="0"/>
        <v>0.27599743328426374</v>
      </c>
    </row>
    <row r="54" spans="1:29" ht="119.25" customHeight="1" x14ac:dyDescent="0.25">
      <c r="A54" s="30">
        <v>23</v>
      </c>
      <c r="B54" s="82" t="s">
        <v>110</v>
      </c>
      <c r="C54" s="50" t="s">
        <v>169</v>
      </c>
      <c r="D54" s="47"/>
      <c r="E54" s="12" t="s">
        <v>241</v>
      </c>
      <c r="F54" s="24">
        <v>5430</v>
      </c>
      <c r="G54" s="42">
        <v>1308.3</v>
      </c>
      <c r="H54" s="42">
        <v>172.4</v>
      </c>
      <c r="I54" s="34">
        <f t="shared" si="0"/>
        <v>0.13177405793778185</v>
      </c>
      <c r="K54" s="214"/>
      <c r="L54" s="214"/>
      <c r="M54" s="214"/>
      <c r="N54" s="214"/>
      <c r="O54" s="214"/>
      <c r="P54" s="214"/>
      <c r="Q54" s="214"/>
      <c r="R54" s="214"/>
      <c r="S54" s="214"/>
      <c r="T54" s="214"/>
      <c r="U54" s="214"/>
      <c r="W54" s="153"/>
      <c r="X54" s="153"/>
      <c r="Y54" s="153"/>
      <c r="Z54" s="153"/>
      <c r="AA54" s="153"/>
      <c r="AB54" s="153"/>
      <c r="AC54" s="153"/>
    </row>
    <row r="55" spans="1:29" ht="56.25" hidden="1" x14ac:dyDescent="0.25">
      <c r="A55" s="30">
        <v>30</v>
      </c>
      <c r="B55" s="56" t="s">
        <v>111</v>
      </c>
      <c r="C55" s="55" t="s">
        <v>120</v>
      </c>
      <c r="D55" s="47"/>
      <c r="E55" s="68" t="s">
        <v>121</v>
      </c>
      <c r="F55" s="24">
        <v>0</v>
      </c>
      <c r="G55" s="53">
        <v>0</v>
      </c>
      <c r="H55" s="42">
        <v>0</v>
      </c>
      <c r="I55" s="34" t="str">
        <f t="shared" si="0"/>
        <v/>
      </c>
    </row>
    <row r="56" spans="1:29" s="122" customFormat="1" ht="150" x14ac:dyDescent="0.25">
      <c r="A56" s="30"/>
      <c r="B56" s="123" t="s">
        <v>243</v>
      </c>
      <c r="C56" s="50" t="s">
        <v>201</v>
      </c>
      <c r="D56" s="47"/>
      <c r="E56" s="68" t="s">
        <v>242</v>
      </c>
      <c r="F56" s="24">
        <v>1623</v>
      </c>
      <c r="G56" s="53">
        <v>1341</v>
      </c>
      <c r="H56" s="42">
        <v>558.79999999999995</v>
      </c>
      <c r="I56" s="34">
        <f t="shared" si="0"/>
        <v>0.41670395227442203</v>
      </c>
    </row>
    <row r="57" spans="1:29" ht="131.25" x14ac:dyDescent="0.25">
      <c r="A57" s="30">
        <v>24</v>
      </c>
      <c r="B57" s="56" t="s">
        <v>112</v>
      </c>
      <c r="C57" s="48" t="s">
        <v>84</v>
      </c>
      <c r="D57" s="47"/>
      <c r="E57" s="76" t="s">
        <v>107</v>
      </c>
      <c r="F57" s="26">
        <f>F58</f>
        <v>6034.5</v>
      </c>
      <c r="G57" s="26">
        <f t="shared" ref="G57:H57" si="4">G58</f>
        <v>2168.9</v>
      </c>
      <c r="H57" s="26">
        <f t="shared" si="4"/>
        <v>890.7</v>
      </c>
      <c r="I57" s="34">
        <f t="shared" si="0"/>
        <v>0.41066900272027296</v>
      </c>
    </row>
    <row r="58" spans="1:29" ht="227.25" customHeight="1" x14ac:dyDescent="0.25">
      <c r="A58" s="30">
        <f>A57+1</f>
        <v>25</v>
      </c>
      <c r="B58" s="56" t="s">
        <v>96</v>
      </c>
      <c r="C58" s="54" t="s">
        <v>170</v>
      </c>
      <c r="D58" s="47"/>
      <c r="E58" s="68" t="s">
        <v>244</v>
      </c>
      <c r="F58" s="24">
        <v>6034.5</v>
      </c>
      <c r="G58" s="42">
        <v>2168.9</v>
      </c>
      <c r="H58" s="42">
        <v>890.7</v>
      </c>
      <c r="I58" s="34">
        <f t="shared" si="0"/>
        <v>0.41066900272027296</v>
      </c>
      <c r="K58" s="73"/>
    </row>
    <row r="59" spans="1:29" ht="104.25" hidden="1" customHeight="1" x14ac:dyDescent="0.25">
      <c r="A59" s="30" t="e">
        <f>#REF!+1</f>
        <v>#REF!</v>
      </c>
      <c r="B59" s="56"/>
      <c r="C59" s="109"/>
      <c r="D59" s="47"/>
      <c r="E59" s="68"/>
      <c r="F59" s="24"/>
      <c r="G59" s="53"/>
      <c r="H59" s="120"/>
      <c r="I59" s="34">
        <v>0</v>
      </c>
    </row>
    <row r="60" spans="1:29" s="83" customFormat="1" hidden="1" x14ac:dyDescent="0.25">
      <c r="A60" s="30"/>
      <c r="B60" s="56"/>
      <c r="C60" s="54"/>
      <c r="D60" s="5"/>
      <c r="E60" s="68"/>
      <c r="F60" s="42"/>
      <c r="G60" s="53"/>
      <c r="H60" s="120"/>
      <c r="I60" s="80" t="str">
        <f t="shared" si="0"/>
        <v/>
      </c>
      <c r="L60" s="74"/>
      <c r="Q60" s="74"/>
    </row>
    <row r="61" spans="1:29" s="83" customFormat="1" hidden="1" x14ac:dyDescent="0.25">
      <c r="A61" s="30"/>
      <c r="B61" s="56"/>
      <c r="C61" s="54"/>
      <c r="D61" s="5"/>
      <c r="E61" s="68"/>
      <c r="F61" s="42"/>
      <c r="G61" s="53"/>
      <c r="H61" s="120"/>
      <c r="I61" s="80" t="str">
        <f t="shared" si="0"/>
        <v/>
      </c>
      <c r="L61" s="74"/>
      <c r="Q61" s="74"/>
    </row>
    <row r="62" spans="1:29" s="8" customFormat="1" x14ac:dyDescent="0.25">
      <c r="A62" s="32">
        <v>28</v>
      </c>
      <c r="B62" s="7" t="s">
        <v>25</v>
      </c>
      <c r="C62" s="20" t="s">
        <v>13</v>
      </c>
      <c r="D62" s="20"/>
      <c r="E62" s="20"/>
      <c r="F62" s="23">
        <f>F63+F64</f>
        <v>37276</v>
      </c>
      <c r="G62" s="23">
        <f>G63+G64</f>
        <v>4143</v>
      </c>
      <c r="H62" s="23">
        <f>H63+H64</f>
        <v>1963.0587700000001</v>
      </c>
      <c r="I62" s="35">
        <f t="shared" ref="I62" si="5">IF(OR(G62=0,H62=0),"",H62/G62)</f>
        <v>0.47382543326092208</v>
      </c>
    </row>
    <row r="63" spans="1:29" s="8" customFormat="1" ht="177" customHeight="1" x14ac:dyDescent="0.25">
      <c r="A63" s="30">
        <v>29</v>
      </c>
      <c r="B63" s="75" t="s">
        <v>27</v>
      </c>
      <c r="C63" s="50" t="s">
        <v>97</v>
      </c>
      <c r="D63" s="47"/>
      <c r="E63" s="86" t="s">
        <v>122</v>
      </c>
      <c r="F63" s="42">
        <v>36672</v>
      </c>
      <c r="G63" s="53">
        <v>4143</v>
      </c>
      <c r="H63" s="42">
        <f>1497.2+465.85877</f>
        <v>1963.0587700000001</v>
      </c>
      <c r="I63" s="80">
        <f t="shared" si="0"/>
        <v>0.47382543326092208</v>
      </c>
      <c r="J63" s="159" t="s">
        <v>285</v>
      </c>
      <c r="K63" s="160"/>
      <c r="L63" s="160"/>
    </row>
    <row r="64" spans="1:29" s="8" customFormat="1" ht="108.75" customHeight="1" thickBot="1" x14ac:dyDescent="0.3">
      <c r="A64" s="30">
        <v>30</v>
      </c>
      <c r="B64" s="75" t="s">
        <v>147</v>
      </c>
      <c r="C64" s="50" t="s">
        <v>148</v>
      </c>
      <c r="D64" s="47"/>
      <c r="E64" s="56" t="s">
        <v>149</v>
      </c>
      <c r="F64" s="42">
        <v>604</v>
      </c>
      <c r="G64" s="53">
        <v>0</v>
      </c>
      <c r="H64" s="42">
        <v>0</v>
      </c>
      <c r="I64" s="80">
        <v>0</v>
      </c>
    </row>
    <row r="65" spans="1:9" s="8" customFormat="1" hidden="1" x14ac:dyDescent="0.25">
      <c r="A65" s="30"/>
      <c r="B65" s="43"/>
      <c r="C65" s="55"/>
      <c r="D65" s="47"/>
      <c r="E65" s="12"/>
      <c r="F65" s="53">
        <v>0</v>
      </c>
      <c r="G65" s="53">
        <v>0</v>
      </c>
      <c r="H65" s="42">
        <v>0</v>
      </c>
      <c r="I65" s="80">
        <v>0</v>
      </c>
    </row>
    <row r="66" spans="1:9" s="8" customFormat="1" ht="64.5" hidden="1" customHeight="1" x14ac:dyDescent="0.25">
      <c r="A66" s="30"/>
      <c r="B66" s="43"/>
      <c r="C66" s="55"/>
      <c r="D66" s="47"/>
      <c r="E66" s="68"/>
      <c r="F66" s="53">
        <v>0</v>
      </c>
      <c r="G66" s="53">
        <v>0</v>
      </c>
      <c r="H66" s="53">
        <v>0</v>
      </c>
      <c r="I66" s="34">
        <v>0</v>
      </c>
    </row>
    <row r="67" spans="1:9" s="8" customFormat="1" ht="45" hidden="1" customHeight="1" x14ac:dyDescent="0.25">
      <c r="A67" s="30"/>
      <c r="B67" s="43"/>
      <c r="C67" s="59"/>
      <c r="D67" s="47"/>
      <c r="E67" s="68"/>
      <c r="F67" s="53">
        <v>0</v>
      </c>
      <c r="G67" s="53">
        <v>0</v>
      </c>
      <c r="H67" s="53">
        <v>0</v>
      </c>
      <c r="I67" s="34">
        <v>0</v>
      </c>
    </row>
    <row r="68" spans="1:9" x14ac:dyDescent="0.25">
      <c r="A68" s="186" t="s">
        <v>0</v>
      </c>
      <c r="B68" s="182" t="s">
        <v>61</v>
      </c>
      <c r="C68" s="172" t="s">
        <v>1</v>
      </c>
      <c r="D68" s="172"/>
      <c r="E68" s="182" t="s">
        <v>59</v>
      </c>
      <c r="F68" s="172" t="s">
        <v>70</v>
      </c>
      <c r="G68" s="172"/>
      <c r="H68" s="172"/>
      <c r="I68" s="173"/>
    </row>
    <row r="69" spans="1:9" x14ac:dyDescent="0.25">
      <c r="A69" s="187"/>
      <c r="B69" s="183"/>
      <c r="C69" s="178"/>
      <c r="D69" s="178"/>
      <c r="E69" s="183"/>
      <c r="F69" s="195" t="s">
        <v>106</v>
      </c>
      <c r="G69" s="195" t="s">
        <v>67</v>
      </c>
      <c r="H69" s="195"/>
      <c r="I69" s="197"/>
    </row>
    <row r="70" spans="1:9" x14ac:dyDescent="0.25">
      <c r="A70" s="187"/>
      <c r="B70" s="183"/>
      <c r="C70" s="174" t="s">
        <v>62</v>
      </c>
      <c r="D70" s="174" t="s">
        <v>63</v>
      </c>
      <c r="E70" s="183"/>
      <c r="F70" s="195"/>
      <c r="G70" s="174" t="s">
        <v>68</v>
      </c>
      <c r="H70" s="195" t="s">
        <v>69</v>
      </c>
      <c r="I70" s="197" t="s">
        <v>57</v>
      </c>
    </row>
    <row r="71" spans="1:9" ht="24.75" customHeight="1" thickBot="1" x14ac:dyDescent="0.3">
      <c r="A71" s="188"/>
      <c r="B71" s="184"/>
      <c r="C71" s="175"/>
      <c r="D71" s="175"/>
      <c r="E71" s="184"/>
      <c r="F71" s="196"/>
      <c r="G71" s="175"/>
      <c r="H71" s="196"/>
      <c r="I71" s="219"/>
    </row>
    <row r="72" spans="1:9" ht="36.75" customHeight="1" thickBot="1" x14ac:dyDescent="0.3">
      <c r="A72" s="169" t="s">
        <v>66</v>
      </c>
      <c r="B72" s="170"/>
      <c r="C72" s="170"/>
      <c r="D72" s="170"/>
      <c r="E72" s="170"/>
      <c r="F72" s="170"/>
      <c r="G72" s="170"/>
      <c r="H72" s="170"/>
      <c r="I72" s="171"/>
    </row>
    <row r="73" spans="1:9" ht="36.75" customHeight="1" x14ac:dyDescent="0.25">
      <c r="A73" s="215" t="s">
        <v>40</v>
      </c>
      <c r="B73" s="215"/>
      <c r="C73" s="215"/>
      <c r="D73" s="215"/>
      <c r="E73" s="215"/>
      <c r="F73" s="215"/>
      <c r="G73" s="215"/>
      <c r="H73" s="215"/>
      <c r="I73" s="215"/>
    </row>
    <row r="74" spans="1:9" s="10" customFormat="1" ht="210.75" customHeight="1" x14ac:dyDescent="0.25">
      <c r="A74" s="111">
        <v>1</v>
      </c>
      <c r="B74" s="220" t="s">
        <v>7</v>
      </c>
      <c r="C74" s="48" t="s">
        <v>245</v>
      </c>
      <c r="D74" s="110"/>
      <c r="E74" s="137" t="s">
        <v>171</v>
      </c>
      <c r="F74" s="87" t="s">
        <v>102</v>
      </c>
      <c r="G74" s="43" t="s">
        <v>75</v>
      </c>
      <c r="H74" s="43" t="s">
        <v>75</v>
      </c>
      <c r="I74" s="146">
        <v>1</v>
      </c>
    </row>
    <row r="75" spans="1:9" ht="113.25" customHeight="1" x14ac:dyDescent="0.25">
      <c r="A75" s="30">
        <v>2</v>
      </c>
      <c r="B75" s="221"/>
      <c r="C75" s="11" t="s">
        <v>172</v>
      </c>
      <c r="D75" s="60"/>
      <c r="E75" s="216" t="s">
        <v>173</v>
      </c>
      <c r="F75" s="87" t="s">
        <v>102</v>
      </c>
      <c r="G75" s="57" t="s">
        <v>75</v>
      </c>
      <c r="H75" s="57" t="s">
        <v>75</v>
      </c>
      <c r="I75" s="146">
        <v>1</v>
      </c>
    </row>
    <row r="76" spans="1:9" ht="91.5" customHeight="1" x14ac:dyDescent="0.25">
      <c r="A76" s="30">
        <v>3</v>
      </c>
      <c r="B76" s="222"/>
      <c r="C76" s="11" t="s">
        <v>42</v>
      </c>
      <c r="D76" s="60"/>
      <c r="E76" s="217"/>
      <c r="F76" s="87" t="s">
        <v>102</v>
      </c>
      <c r="G76" s="57" t="s">
        <v>75</v>
      </c>
      <c r="H76" s="57" t="s">
        <v>75</v>
      </c>
      <c r="I76" s="146">
        <v>1</v>
      </c>
    </row>
    <row r="77" spans="1:9" ht="96.75" customHeight="1" x14ac:dyDescent="0.25">
      <c r="A77" s="30">
        <v>4</v>
      </c>
      <c r="B77" s="64" t="s">
        <v>11</v>
      </c>
      <c r="C77" s="11" t="s">
        <v>74</v>
      </c>
      <c r="D77" s="60"/>
      <c r="E77" s="217"/>
      <c r="F77" s="87" t="s">
        <v>102</v>
      </c>
      <c r="G77" s="57" t="s">
        <v>75</v>
      </c>
      <c r="H77" s="57" t="s">
        <v>75</v>
      </c>
      <c r="I77" s="146">
        <v>1</v>
      </c>
    </row>
    <row r="78" spans="1:9" ht="40.5" customHeight="1" x14ac:dyDescent="0.25">
      <c r="A78" s="30">
        <v>5</v>
      </c>
      <c r="B78" s="64" t="s">
        <v>16</v>
      </c>
      <c r="C78" s="11" t="s">
        <v>246</v>
      </c>
      <c r="D78" s="60"/>
      <c r="E78" s="218"/>
      <c r="F78" s="87" t="s">
        <v>102</v>
      </c>
      <c r="G78" s="57" t="s">
        <v>75</v>
      </c>
      <c r="H78" s="57" t="s">
        <v>75</v>
      </c>
      <c r="I78" s="146">
        <v>1</v>
      </c>
    </row>
    <row r="79" spans="1:9" s="92" customFormat="1" ht="40.5" customHeight="1" x14ac:dyDescent="0.25">
      <c r="A79" s="215" t="s">
        <v>41</v>
      </c>
      <c r="B79" s="215"/>
      <c r="C79" s="215"/>
      <c r="D79" s="215"/>
      <c r="E79" s="215"/>
      <c r="F79" s="215"/>
      <c r="G79" s="215"/>
      <c r="H79" s="215"/>
      <c r="I79" s="215"/>
    </row>
    <row r="80" spans="1:9" s="92" customFormat="1" ht="40.5" customHeight="1" x14ac:dyDescent="0.25">
      <c r="A80" s="21">
        <v>6</v>
      </c>
      <c r="B80" s="64" t="s">
        <v>19</v>
      </c>
      <c r="C80" s="11" t="s">
        <v>174</v>
      </c>
      <c r="D80" s="60"/>
      <c r="E80" s="94" t="s">
        <v>175</v>
      </c>
      <c r="F80" s="87" t="s">
        <v>102</v>
      </c>
      <c r="G80" s="57" t="s">
        <v>75</v>
      </c>
      <c r="H80" s="57" t="s">
        <v>274</v>
      </c>
      <c r="I80" s="147">
        <v>0</v>
      </c>
    </row>
    <row r="81" spans="1:12" s="106" customFormat="1" ht="53.25" customHeight="1" x14ac:dyDescent="0.25">
      <c r="A81" s="21">
        <v>7</v>
      </c>
      <c r="B81" s="64" t="s">
        <v>20</v>
      </c>
      <c r="C81" s="11" t="s">
        <v>176</v>
      </c>
      <c r="D81" s="60"/>
      <c r="E81" s="135" t="s">
        <v>177</v>
      </c>
      <c r="F81" s="87" t="s">
        <v>102</v>
      </c>
      <c r="G81" s="57" t="s">
        <v>75</v>
      </c>
      <c r="H81" s="57" t="s">
        <v>274</v>
      </c>
      <c r="I81" s="147">
        <v>0</v>
      </c>
    </row>
    <row r="82" spans="1:12" ht="36.75" customHeight="1" x14ac:dyDescent="0.25">
      <c r="A82" s="215" t="s">
        <v>51</v>
      </c>
      <c r="B82" s="215"/>
      <c r="C82" s="215"/>
      <c r="D82" s="215"/>
      <c r="E82" s="215"/>
      <c r="F82" s="215"/>
      <c r="G82" s="215"/>
      <c r="H82" s="215"/>
      <c r="I82" s="215"/>
    </row>
    <row r="83" spans="1:12" ht="156.75" customHeight="1" x14ac:dyDescent="0.25">
      <c r="A83" s="30">
        <v>8</v>
      </c>
      <c r="B83" s="64" t="s">
        <v>27</v>
      </c>
      <c r="C83" s="48" t="s">
        <v>247</v>
      </c>
      <c r="D83" s="60"/>
      <c r="E83" s="68" t="s">
        <v>209</v>
      </c>
      <c r="F83" s="87" t="s">
        <v>102</v>
      </c>
      <c r="G83" s="57" t="s">
        <v>75</v>
      </c>
      <c r="H83" s="57" t="s">
        <v>75</v>
      </c>
      <c r="I83" s="147">
        <v>1</v>
      </c>
    </row>
    <row r="84" spans="1:12" s="92" customFormat="1" ht="126" customHeight="1" x14ac:dyDescent="0.25">
      <c r="A84" s="30">
        <v>9</v>
      </c>
      <c r="B84" s="64" t="s">
        <v>28</v>
      </c>
      <c r="C84" s="48" t="s">
        <v>248</v>
      </c>
      <c r="D84" s="60"/>
      <c r="E84" s="68" t="s">
        <v>150</v>
      </c>
      <c r="F84" s="87" t="s">
        <v>151</v>
      </c>
      <c r="G84" s="57">
        <v>340</v>
      </c>
      <c r="H84" s="56">
        <v>10</v>
      </c>
      <c r="I84" s="147">
        <f>H84/G84</f>
        <v>2.9411764705882353E-2</v>
      </c>
      <c r="J84" s="152" t="s">
        <v>286</v>
      </c>
      <c r="K84" s="153"/>
      <c r="L84" s="153"/>
    </row>
    <row r="85" spans="1:12" ht="58.5" customHeight="1" x14ac:dyDescent="0.25">
      <c r="A85" s="30">
        <v>10</v>
      </c>
      <c r="B85" s="64" t="s">
        <v>29</v>
      </c>
      <c r="C85" s="49" t="s">
        <v>43</v>
      </c>
      <c r="D85" s="60"/>
      <c r="E85" s="12" t="s">
        <v>210</v>
      </c>
      <c r="F85" s="87" t="s">
        <v>102</v>
      </c>
      <c r="G85" s="57" t="s">
        <v>75</v>
      </c>
      <c r="H85" s="57" t="s">
        <v>75</v>
      </c>
      <c r="I85" s="147">
        <v>1</v>
      </c>
    </row>
    <row r="86" spans="1:12" s="92" customFormat="1" ht="58.5" customHeight="1" x14ac:dyDescent="0.25">
      <c r="A86" s="30">
        <v>11</v>
      </c>
      <c r="B86" s="64" t="s">
        <v>30</v>
      </c>
      <c r="C86" s="49" t="s">
        <v>211</v>
      </c>
      <c r="D86" s="60"/>
      <c r="E86" s="68" t="s">
        <v>212</v>
      </c>
      <c r="F86" s="87" t="s">
        <v>102</v>
      </c>
      <c r="G86" s="57" t="s">
        <v>75</v>
      </c>
      <c r="H86" s="57" t="s">
        <v>75</v>
      </c>
      <c r="I86" s="147">
        <v>1</v>
      </c>
    </row>
    <row r="87" spans="1:12" ht="49.5" customHeight="1" x14ac:dyDescent="0.25">
      <c r="A87" s="30">
        <v>12</v>
      </c>
      <c r="B87" s="64" t="s">
        <v>31</v>
      </c>
      <c r="C87" s="11" t="s">
        <v>213</v>
      </c>
      <c r="D87" s="60"/>
      <c r="E87" s="12" t="s">
        <v>214</v>
      </c>
      <c r="F87" s="87" t="s">
        <v>102</v>
      </c>
      <c r="G87" s="57" t="s">
        <v>75</v>
      </c>
      <c r="H87" s="57" t="s">
        <v>75</v>
      </c>
      <c r="I87" s="147">
        <v>1</v>
      </c>
    </row>
    <row r="88" spans="1:12" ht="36.75" customHeight="1" x14ac:dyDescent="0.25">
      <c r="A88" s="200" t="s">
        <v>49</v>
      </c>
      <c r="B88" s="201"/>
      <c r="C88" s="201"/>
      <c r="D88" s="201"/>
      <c r="E88" s="201"/>
      <c r="F88" s="201"/>
      <c r="G88" s="201"/>
      <c r="H88" s="201"/>
      <c r="I88" s="202"/>
    </row>
    <row r="89" spans="1:12" ht="75.75" customHeight="1" x14ac:dyDescent="0.25">
      <c r="A89" s="30">
        <v>14</v>
      </c>
      <c r="B89" s="64" t="s">
        <v>36</v>
      </c>
      <c r="C89" s="12" t="s">
        <v>78</v>
      </c>
      <c r="D89" s="60"/>
      <c r="E89" s="12" t="s">
        <v>249</v>
      </c>
      <c r="F89" s="87" t="s">
        <v>251</v>
      </c>
      <c r="G89" s="57" t="s">
        <v>75</v>
      </c>
      <c r="H89" s="57" t="s">
        <v>75</v>
      </c>
      <c r="I89" s="147">
        <v>1</v>
      </c>
    </row>
    <row r="90" spans="1:12" s="140" customFormat="1" ht="316.5" customHeight="1" x14ac:dyDescent="0.25">
      <c r="A90" s="21">
        <v>15</v>
      </c>
      <c r="B90" s="64" t="s">
        <v>123</v>
      </c>
      <c r="C90" s="12" t="s">
        <v>114</v>
      </c>
      <c r="D90" s="60"/>
      <c r="E90" s="12" t="s">
        <v>152</v>
      </c>
      <c r="F90" s="87" t="s">
        <v>276</v>
      </c>
      <c r="G90" s="57">
        <v>100</v>
      </c>
      <c r="H90" s="56">
        <f>101+7</f>
        <v>108</v>
      </c>
      <c r="I90" s="147">
        <f>H90/G90</f>
        <v>1.08</v>
      </c>
      <c r="J90" s="152" t="s">
        <v>287</v>
      </c>
      <c r="K90" s="156"/>
      <c r="L90" s="156"/>
    </row>
    <row r="91" spans="1:12" s="92" customFormat="1" ht="134.25" customHeight="1" x14ac:dyDescent="0.25">
      <c r="A91" s="95">
        <v>16</v>
      </c>
      <c r="B91" s="64" t="s">
        <v>50</v>
      </c>
      <c r="C91" s="12" t="s">
        <v>178</v>
      </c>
      <c r="D91" s="60"/>
      <c r="E91" s="68" t="s">
        <v>179</v>
      </c>
      <c r="F91" s="87" t="s">
        <v>250</v>
      </c>
      <c r="G91" s="57" t="s">
        <v>75</v>
      </c>
      <c r="H91" s="57" t="s">
        <v>75</v>
      </c>
      <c r="I91" s="147">
        <v>1</v>
      </c>
    </row>
    <row r="92" spans="1:12" ht="36.75" customHeight="1" x14ac:dyDescent="0.25">
      <c r="A92" s="200" t="s">
        <v>38</v>
      </c>
      <c r="B92" s="201"/>
      <c r="C92" s="201"/>
      <c r="D92" s="201"/>
      <c r="E92" s="201"/>
      <c r="F92" s="201"/>
      <c r="G92" s="201"/>
      <c r="H92" s="201"/>
      <c r="I92" s="202"/>
    </row>
    <row r="93" spans="1:12" ht="99.75" customHeight="1" x14ac:dyDescent="0.25">
      <c r="A93" s="30">
        <v>17</v>
      </c>
      <c r="B93" s="64" t="s">
        <v>44</v>
      </c>
      <c r="C93" s="48" t="s">
        <v>79</v>
      </c>
      <c r="D93" s="60"/>
      <c r="E93" s="68" t="s">
        <v>215</v>
      </c>
      <c r="F93" s="87" t="s">
        <v>103</v>
      </c>
      <c r="G93" s="57">
        <v>12</v>
      </c>
      <c r="H93" s="56">
        <v>3</v>
      </c>
      <c r="I93" s="148">
        <f>H93/G93</f>
        <v>0.25</v>
      </c>
      <c r="J93" s="152" t="s">
        <v>288</v>
      </c>
      <c r="K93" s="153"/>
      <c r="L93" s="153"/>
    </row>
    <row r="94" spans="1:12" s="108" customFormat="1" ht="99.75" customHeight="1" x14ac:dyDescent="0.25">
      <c r="A94" s="30">
        <v>18</v>
      </c>
      <c r="B94" s="64" t="s">
        <v>45</v>
      </c>
      <c r="C94" s="48" t="s">
        <v>180</v>
      </c>
      <c r="D94" s="60"/>
      <c r="E94" s="68" t="s">
        <v>215</v>
      </c>
      <c r="F94" s="87" t="s">
        <v>103</v>
      </c>
      <c r="G94" s="57">
        <v>12</v>
      </c>
      <c r="H94" s="56">
        <v>4</v>
      </c>
      <c r="I94" s="148">
        <f>H94/G94</f>
        <v>0.33333333333333331</v>
      </c>
      <c r="J94" s="152" t="s">
        <v>289</v>
      </c>
      <c r="K94" s="153"/>
      <c r="L94" s="153"/>
    </row>
    <row r="95" spans="1:12" s="83" customFormat="1" ht="78.75" customHeight="1" x14ac:dyDescent="0.25">
      <c r="A95" s="30">
        <v>19</v>
      </c>
      <c r="B95" s="64" t="s">
        <v>126</v>
      </c>
      <c r="C95" s="48" t="s">
        <v>125</v>
      </c>
      <c r="D95" s="60"/>
      <c r="E95" s="68" t="s">
        <v>216</v>
      </c>
      <c r="F95" s="87" t="s">
        <v>102</v>
      </c>
      <c r="G95" s="57" t="s">
        <v>75</v>
      </c>
      <c r="H95" s="56" t="s">
        <v>75</v>
      </c>
      <c r="I95" s="56">
        <v>100</v>
      </c>
    </row>
    <row r="96" spans="1:12" s="92" customFormat="1" ht="78.75" customHeight="1" x14ac:dyDescent="0.25">
      <c r="A96" s="30">
        <v>20</v>
      </c>
      <c r="B96" s="64" t="s">
        <v>47</v>
      </c>
      <c r="C96" s="48" t="s">
        <v>252</v>
      </c>
      <c r="D96" s="60"/>
      <c r="E96" s="68" t="s">
        <v>153</v>
      </c>
      <c r="F96" s="87" t="s">
        <v>57</v>
      </c>
      <c r="G96" s="57">
        <v>100.9</v>
      </c>
      <c r="H96" s="56">
        <v>96.81</v>
      </c>
      <c r="I96" s="151">
        <f>H96/G96</f>
        <v>0.9594648166501486</v>
      </c>
      <c r="J96" s="152" t="s">
        <v>290</v>
      </c>
      <c r="K96" s="153"/>
      <c r="L96" s="153"/>
    </row>
    <row r="97" spans="1:9" ht="257.25" customHeight="1" x14ac:dyDescent="0.25">
      <c r="A97" s="30">
        <v>21</v>
      </c>
      <c r="B97" s="64" t="s">
        <v>124</v>
      </c>
      <c r="C97" s="52" t="s">
        <v>181</v>
      </c>
      <c r="D97" s="60"/>
      <c r="E97" s="68" t="s">
        <v>217</v>
      </c>
      <c r="F97" s="87" t="s">
        <v>182</v>
      </c>
      <c r="G97" s="57">
        <v>7</v>
      </c>
      <c r="H97" s="57">
        <v>0</v>
      </c>
      <c r="I97" s="101">
        <v>0</v>
      </c>
    </row>
    <row r="98" spans="1:9" ht="41.25" customHeight="1" x14ac:dyDescent="0.25">
      <c r="A98" s="30">
        <v>22</v>
      </c>
      <c r="B98" s="64" t="s">
        <v>154</v>
      </c>
      <c r="C98" s="63" t="s">
        <v>52</v>
      </c>
      <c r="D98" s="62"/>
      <c r="E98" s="68" t="s">
        <v>218</v>
      </c>
      <c r="F98" s="88" t="s">
        <v>102</v>
      </c>
      <c r="G98" s="65" t="s">
        <v>75</v>
      </c>
      <c r="H98" s="56" t="s">
        <v>75</v>
      </c>
      <c r="I98" s="148">
        <v>1</v>
      </c>
    </row>
    <row r="99" spans="1:9" s="108" customFormat="1" ht="168.75" customHeight="1" x14ac:dyDescent="0.25">
      <c r="A99" s="112">
        <v>23</v>
      </c>
      <c r="B99" s="113" t="s">
        <v>183</v>
      </c>
      <c r="C99" s="114" t="s">
        <v>184</v>
      </c>
      <c r="D99" s="62"/>
      <c r="E99" s="115" t="s">
        <v>185</v>
      </c>
      <c r="F99" s="116" t="s">
        <v>186</v>
      </c>
      <c r="G99" s="117">
        <v>106</v>
      </c>
      <c r="H99" s="118">
        <v>0</v>
      </c>
      <c r="I99" s="149">
        <v>0</v>
      </c>
    </row>
    <row r="100" spans="1:9" s="108" customFormat="1" ht="168.75" customHeight="1" x14ac:dyDescent="0.25">
      <c r="A100" s="112">
        <v>24</v>
      </c>
      <c r="B100" s="113" t="s">
        <v>187</v>
      </c>
      <c r="C100" s="114" t="s">
        <v>188</v>
      </c>
      <c r="D100" s="62"/>
      <c r="E100" s="115" t="s">
        <v>189</v>
      </c>
      <c r="F100" s="116" t="s">
        <v>190</v>
      </c>
      <c r="G100" s="117">
        <v>105</v>
      </c>
      <c r="H100" s="118">
        <v>0</v>
      </c>
      <c r="I100" s="149">
        <v>0</v>
      </c>
    </row>
    <row r="101" spans="1:9" ht="57" customHeight="1" x14ac:dyDescent="0.25">
      <c r="A101" s="93">
        <v>25</v>
      </c>
      <c r="B101" s="93" t="s">
        <v>155</v>
      </c>
      <c r="C101" s="61" t="s">
        <v>189</v>
      </c>
      <c r="D101" s="60"/>
      <c r="E101" s="61" t="s">
        <v>219</v>
      </c>
      <c r="F101" s="93" t="s">
        <v>127</v>
      </c>
      <c r="G101" s="93">
        <v>40</v>
      </c>
      <c r="H101" s="105">
        <v>0</v>
      </c>
      <c r="I101" s="100">
        <f>H101/G101*100</f>
        <v>0</v>
      </c>
    </row>
    <row r="102" spans="1:9" ht="57" customHeight="1" x14ac:dyDescent="0.25">
      <c r="A102" s="200" t="s">
        <v>6</v>
      </c>
      <c r="B102" s="201"/>
      <c r="C102" s="201"/>
      <c r="D102" s="201"/>
      <c r="E102" s="201"/>
      <c r="F102" s="201"/>
      <c r="G102" s="201"/>
      <c r="H102" s="201"/>
      <c r="I102" s="202"/>
    </row>
    <row r="103" spans="1:9" ht="156" customHeight="1" x14ac:dyDescent="0.25">
      <c r="A103" s="21">
        <v>26</v>
      </c>
      <c r="B103" s="64" t="s">
        <v>7</v>
      </c>
      <c r="C103" s="133" t="s">
        <v>253</v>
      </c>
      <c r="D103" s="5"/>
      <c r="E103" s="68" t="s">
        <v>254</v>
      </c>
      <c r="F103" s="90" t="s">
        <v>102</v>
      </c>
      <c r="G103" s="25" t="s">
        <v>75</v>
      </c>
      <c r="H103" s="42" t="s">
        <v>75</v>
      </c>
      <c r="I103" s="150">
        <v>1</v>
      </c>
    </row>
    <row r="104" spans="1:9" s="108" customFormat="1" ht="186.75" customHeight="1" x14ac:dyDescent="0.25">
      <c r="A104" s="21">
        <v>27</v>
      </c>
      <c r="B104" s="64" t="s">
        <v>11</v>
      </c>
      <c r="C104" s="133" t="s">
        <v>220</v>
      </c>
      <c r="D104" s="5"/>
      <c r="E104" s="68" t="s">
        <v>221</v>
      </c>
      <c r="F104" s="90" t="s">
        <v>102</v>
      </c>
      <c r="G104" s="25" t="s">
        <v>75</v>
      </c>
      <c r="H104" s="42" t="s">
        <v>75</v>
      </c>
      <c r="I104" s="150">
        <v>1</v>
      </c>
    </row>
    <row r="105" spans="1:9" ht="59.25" customHeight="1" x14ac:dyDescent="0.25">
      <c r="A105" s="30">
        <v>28</v>
      </c>
      <c r="B105" s="64" t="s">
        <v>16</v>
      </c>
      <c r="C105" s="50" t="s">
        <v>37</v>
      </c>
      <c r="D105" s="60"/>
      <c r="E105" s="68" t="s">
        <v>129</v>
      </c>
      <c r="F105" s="90" t="s">
        <v>102</v>
      </c>
      <c r="G105" s="43" t="s">
        <v>75</v>
      </c>
      <c r="H105" s="25" t="s">
        <v>75</v>
      </c>
      <c r="I105" s="150">
        <v>1</v>
      </c>
    </row>
    <row r="106" spans="1:9" ht="36.75" customHeight="1" x14ac:dyDescent="0.25">
      <c r="A106" s="200" t="s">
        <v>10</v>
      </c>
      <c r="B106" s="201"/>
      <c r="C106" s="201"/>
      <c r="D106" s="201"/>
      <c r="E106" s="201"/>
      <c r="F106" s="201"/>
      <c r="G106" s="201"/>
      <c r="H106" s="201"/>
      <c r="I106" s="202"/>
    </row>
    <row r="107" spans="1:9" s="92" customFormat="1" ht="59.25" customHeight="1" x14ac:dyDescent="0.25">
      <c r="A107" s="43">
        <v>29</v>
      </c>
      <c r="B107" s="43" t="s">
        <v>21</v>
      </c>
      <c r="C107" s="43" t="s">
        <v>156</v>
      </c>
      <c r="D107" s="43"/>
      <c r="E107" s="43" t="s">
        <v>157</v>
      </c>
      <c r="F107" s="43" t="s">
        <v>102</v>
      </c>
      <c r="G107" s="43" t="s">
        <v>75</v>
      </c>
      <c r="H107" s="43" t="s">
        <v>75</v>
      </c>
      <c r="I107" s="146">
        <v>1</v>
      </c>
    </row>
    <row r="108" spans="1:9" ht="88.5" customHeight="1" x14ac:dyDescent="0.25">
      <c r="A108" s="95">
        <v>30</v>
      </c>
      <c r="B108" s="84" t="s">
        <v>22</v>
      </c>
      <c r="C108" s="48" t="s">
        <v>255</v>
      </c>
      <c r="D108" s="41"/>
      <c r="E108" s="68" t="s">
        <v>108</v>
      </c>
      <c r="F108" s="87" t="s">
        <v>102</v>
      </c>
      <c r="G108" s="66" t="s">
        <v>75</v>
      </c>
      <c r="H108" s="43" t="s">
        <v>75</v>
      </c>
      <c r="I108" s="146">
        <v>1</v>
      </c>
    </row>
    <row r="109" spans="1:9" ht="62.25" customHeight="1" x14ac:dyDescent="0.25">
      <c r="A109" s="43">
        <v>31</v>
      </c>
      <c r="B109" s="84" t="s">
        <v>23</v>
      </c>
      <c r="C109" s="48" t="s">
        <v>85</v>
      </c>
      <c r="D109" s="41"/>
      <c r="E109" s="68" t="s">
        <v>222</v>
      </c>
      <c r="F109" s="87" t="s">
        <v>102</v>
      </c>
      <c r="G109" s="66" t="s">
        <v>75</v>
      </c>
      <c r="H109" s="43" t="s">
        <v>75</v>
      </c>
      <c r="I109" s="146">
        <v>1</v>
      </c>
    </row>
    <row r="110" spans="1:9" ht="75" x14ac:dyDescent="0.25">
      <c r="A110" s="95">
        <v>32</v>
      </c>
      <c r="B110" s="84" t="s">
        <v>24</v>
      </c>
      <c r="C110" s="50" t="s">
        <v>256</v>
      </c>
      <c r="D110" s="41"/>
      <c r="E110" s="68" t="s">
        <v>129</v>
      </c>
      <c r="F110" s="87" t="s">
        <v>102</v>
      </c>
      <c r="G110" s="66" t="s">
        <v>75</v>
      </c>
      <c r="H110" s="43" t="s">
        <v>75</v>
      </c>
      <c r="I110" s="146">
        <v>1</v>
      </c>
    </row>
    <row r="111" spans="1:9" x14ac:dyDescent="0.25">
      <c r="A111" s="43">
        <v>33</v>
      </c>
      <c r="B111" s="84" t="s">
        <v>191</v>
      </c>
      <c r="C111" s="203" t="s">
        <v>86</v>
      </c>
      <c r="D111" s="204"/>
      <c r="E111" s="204"/>
      <c r="F111" s="204" t="s">
        <v>102</v>
      </c>
      <c r="G111" s="204" t="s">
        <v>75</v>
      </c>
      <c r="H111" s="204"/>
      <c r="I111" s="205"/>
    </row>
    <row r="112" spans="1:9" ht="141" customHeight="1" x14ac:dyDescent="0.25">
      <c r="A112" s="95">
        <v>34</v>
      </c>
      <c r="B112" s="119" t="s">
        <v>192</v>
      </c>
      <c r="C112" s="55" t="s">
        <v>87</v>
      </c>
      <c r="D112" s="41"/>
      <c r="E112" s="68" t="s">
        <v>257</v>
      </c>
      <c r="F112" s="87" t="s">
        <v>102</v>
      </c>
      <c r="G112" s="66" t="s">
        <v>75</v>
      </c>
      <c r="H112" s="66" t="s">
        <v>75</v>
      </c>
      <c r="I112" s="148">
        <v>1</v>
      </c>
    </row>
    <row r="113" spans="1:9" ht="150.75" customHeight="1" x14ac:dyDescent="0.25">
      <c r="A113" s="43">
        <v>35</v>
      </c>
      <c r="B113" s="84" t="s">
        <v>193</v>
      </c>
      <c r="C113" s="55" t="s">
        <v>88</v>
      </c>
      <c r="D113" s="41"/>
      <c r="E113" s="68" t="s">
        <v>258</v>
      </c>
      <c r="F113" s="87" t="s">
        <v>102</v>
      </c>
      <c r="G113" s="66" t="s">
        <v>75</v>
      </c>
      <c r="H113" s="66" t="s">
        <v>75</v>
      </c>
      <c r="I113" s="148">
        <v>1</v>
      </c>
    </row>
    <row r="114" spans="1:9" ht="153.75" customHeight="1" x14ac:dyDescent="0.25">
      <c r="A114" s="95">
        <v>36</v>
      </c>
      <c r="B114" s="84" t="s">
        <v>194</v>
      </c>
      <c r="C114" s="55" t="s">
        <v>89</v>
      </c>
      <c r="D114" s="41"/>
      <c r="E114" s="68" t="s">
        <v>259</v>
      </c>
      <c r="F114" s="87" t="s">
        <v>102</v>
      </c>
      <c r="G114" s="66" t="s">
        <v>75</v>
      </c>
      <c r="H114" s="66" t="s">
        <v>75</v>
      </c>
      <c r="I114" s="148">
        <v>1</v>
      </c>
    </row>
    <row r="115" spans="1:9" ht="126" customHeight="1" x14ac:dyDescent="0.25">
      <c r="A115" s="43">
        <v>37</v>
      </c>
      <c r="B115" s="84" t="s">
        <v>128</v>
      </c>
      <c r="C115" s="50" t="s">
        <v>90</v>
      </c>
      <c r="D115" s="41"/>
      <c r="E115" s="68" t="s">
        <v>260</v>
      </c>
      <c r="F115" s="87" t="s">
        <v>102</v>
      </c>
      <c r="G115" s="66" t="s">
        <v>75</v>
      </c>
      <c r="H115" s="66" t="s">
        <v>75</v>
      </c>
      <c r="I115" s="148">
        <v>1</v>
      </c>
    </row>
    <row r="116" spans="1:9" ht="18.75" customHeight="1" x14ac:dyDescent="0.25">
      <c r="A116" s="206" t="s">
        <v>13</v>
      </c>
      <c r="B116" s="207"/>
      <c r="C116" s="207"/>
      <c r="D116" s="207"/>
      <c r="E116" s="207"/>
      <c r="F116" s="207"/>
      <c r="G116" s="207"/>
      <c r="H116" s="207"/>
      <c r="I116" s="208"/>
    </row>
    <row r="117" spans="1:9" ht="189.75" customHeight="1" x14ac:dyDescent="0.25">
      <c r="A117" s="46">
        <v>39</v>
      </c>
      <c r="B117" s="144" t="s">
        <v>28</v>
      </c>
      <c r="C117" s="50" t="s">
        <v>98</v>
      </c>
      <c r="D117" s="41"/>
      <c r="E117" s="68" t="s">
        <v>261</v>
      </c>
      <c r="F117" s="90" t="s">
        <v>104</v>
      </c>
      <c r="G117" s="53" t="s">
        <v>262</v>
      </c>
      <c r="H117" s="46" t="s">
        <v>262</v>
      </c>
      <c r="I117" s="150">
        <v>1</v>
      </c>
    </row>
    <row r="118" spans="1:9" ht="37.5" x14ac:dyDescent="0.25">
      <c r="A118" s="46">
        <v>40</v>
      </c>
      <c r="B118" s="84" t="s">
        <v>29</v>
      </c>
      <c r="C118" s="50" t="s">
        <v>99</v>
      </c>
      <c r="D118" s="41"/>
      <c r="E118" s="68" t="s">
        <v>130</v>
      </c>
      <c r="F118" s="87" t="s">
        <v>102</v>
      </c>
      <c r="G118" s="78" t="s">
        <v>75</v>
      </c>
      <c r="H118" s="78" t="s">
        <v>75</v>
      </c>
      <c r="I118" s="148">
        <v>1</v>
      </c>
    </row>
    <row r="119" spans="1:9" ht="77.25" customHeight="1" x14ac:dyDescent="0.25">
      <c r="A119" s="46">
        <v>41</v>
      </c>
      <c r="B119" s="84" t="s">
        <v>30</v>
      </c>
      <c r="C119" s="50" t="s">
        <v>15</v>
      </c>
      <c r="D119" s="41"/>
      <c r="E119" s="68" t="s">
        <v>131</v>
      </c>
      <c r="F119" s="87" t="s">
        <v>102</v>
      </c>
      <c r="G119" s="78" t="s">
        <v>75</v>
      </c>
      <c r="H119" s="78" t="s">
        <v>75</v>
      </c>
      <c r="I119" s="148">
        <v>1</v>
      </c>
    </row>
    <row r="120" spans="1:9" ht="205.5" customHeight="1" x14ac:dyDescent="0.25">
      <c r="A120" s="46">
        <v>42</v>
      </c>
      <c r="B120" s="84" t="s">
        <v>31</v>
      </c>
      <c r="C120" s="50" t="s">
        <v>100</v>
      </c>
      <c r="D120" s="41"/>
      <c r="E120" s="68" t="s">
        <v>264</v>
      </c>
      <c r="F120" s="87" t="s">
        <v>102</v>
      </c>
      <c r="G120" s="78" t="s">
        <v>75</v>
      </c>
      <c r="H120" s="78" t="s">
        <v>75</v>
      </c>
      <c r="I120" s="148">
        <v>1</v>
      </c>
    </row>
    <row r="121" spans="1:9" s="92" customFormat="1" ht="91.5" customHeight="1" x14ac:dyDescent="0.25">
      <c r="A121" s="95">
        <v>43</v>
      </c>
      <c r="B121" s="95" t="s">
        <v>32</v>
      </c>
      <c r="C121" s="50" t="s">
        <v>265</v>
      </c>
      <c r="D121" s="41"/>
      <c r="E121" s="68" t="s">
        <v>158</v>
      </c>
      <c r="F121" s="87" t="s">
        <v>102</v>
      </c>
      <c r="G121" s="78" t="s">
        <v>75</v>
      </c>
      <c r="H121" s="78" t="s">
        <v>75</v>
      </c>
      <c r="I121" s="148">
        <v>1</v>
      </c>
    </row>
    <row r="122" spans="1:9" s="108" customFormat="1" ht="91.5" customHeight="1" x14ac:dyDescent="0.25">
      <c r="A122" s="107">
        <v>44</v>
      </c>
      <c r="B122" s="107" t="s">
        <v>195</v>
      </c>
      <c r="C122" s="50" t="s">
        <v>196</v>
      </c>
      <c r="D122" s="41"/>
      <c r="E122" s="68" t="s">
        <v>197</v>
      </c>
      <c r="F122" s="87" t="s">
        <v>102</v>
      </c>
      <c r="G122" s="78" t="s">
        <v>75</v>
      </c>
      <c r="H122" s="78" t="s">
        <v>75</v>
      </c>
      <c r="I122" s="148">
        <v>1</v>
      </c>
    </row>
    <row r="123" spans="1:9" x14ac:dyDescent="0.25">
      <c r="A123" s="200" t="s">
        <v>9</v>
      </c>
      <c r="B123" s="201"/>
      <c r="C123" s="201"/>
      <c r="D123" s="201"/>
      <c r="E123" s="201"/>
      <c r="F123" s="201"/>
      <c r="G123" s="201"/>
      <c r="H123" s="201"/>
      <c r="I123" s="202"/>
    </row>
    <row r="124" spans="1:9" ht="75" customHeight="1" x14ac:dyDescent="0.25">
      <c r="A124" s="46">
        <v>45</v>
      </c>
      <c r="B124" s="46" t="s">
        <v>33</v>
      </c>
      <c r="C124" s="6" t="s">
        <v>12</v>
      </c>
      <c r="D124" s="41"/>
      <c r="E124" s="68" t="s">
        <v>266</v>
      </c>
      <c r="F124" s="91" t="s">
        <v>102</v>
      </c>
      <c r="G124" s="78" t="s">
        <v>75</v>
      </c>
      <c r="H124" s="78" t="s">
        <v>75</v>
      </c>
      <c r="I124" s="148">
        <v>1</v>
      </c>
    </row>
    <row r="125" spans="1:9" ht="78.75" customHeight="1" x14ac:dyDescent="0.25">
      <c r="A125" s="46">
        <v>46</v>
      </c>
      <c r="B125" s="46" t="s">
        <v>34</v>
      </c>
      <c r="C125" s="50" t="s">
        <v>8</v>
      </c>
      <c r="D125" s="41"/>
      <c r="E125" s="68" t="s">
        <v>267</v>
      </c>
      <c r="F125" s="91" t="s">
        <v>102</v>
      </c>
      <c r="G125" s="78" t="s">
        <v>75</v>
      </c>
      <c r="H125" s="78" t="s">
        <v>75</v>
      </c>
      <c r="I125" s="148">
        <v>1</v>
      </c>
    </row>
    <row r="126" spans="1:9" s="129" customFormat="1" ht="78.75" customHeight="1" x14ac:dyDescent="0.25">
      <c r="A126" s="128">
        <v>47</v>
      </c>
      <c r="B126" s="128" t="s">
        <v>123</v>
      </c>
      <c r="C126" s="50" t="s">
        <v>223</v>
      </c>
      <c r="D126" s="41"/>
      <c r="E126" s="68" t="s">
        <v>224</v>
      </c>
      <c r="F126" s="91" t="s">
        <v>102</v>
      </c>
      <c r="G126" s="78" t="s">
        <v>75</v>
      </c>
      <c r="H126" s="78" t="s">
        <v>75</v>
      </c>
      <c r="I126" s="148">
        <v>1</v>
      </c>
    </row>
    <row r="127" spans="1:9" s="92" customFormat="1" ht="27.75" customHeight="1" x14ac:dyDescent="0.25">
      <c r="A127" s="200" t="s">
        <v>159</v>
      </c>
      <c r="B127" s="201"/>
      <c r="C127" s="201"/>
      <c r="D127" s="201"/>
      <c r="E127" s="201"/>
      <c r="F127" s="201"/>
      <c r="G127" s="201"/>
      <c r="H127" s="201"/>
      <c r="I127" s="202"/>
    </row>
    <row r="128" spans="1:9" s="92" customFormat="1" ht="78.75" customHeight="1" x14ac:dyDescent="0.25">
      <c r="A128" s="95">
        <v>48</v>
      </c>
      <c r="B128" s="95" t="s">
        <v>44</v>
      </c>
      <c r="C128" s="50" t="s">
        <v>198</v>
      </c>
      <c r="D128" s="41"/>
      <c r="E128" s="68" t="s">
        <v>160</v>
      </c>
      <c r="F128" s="91" t="s">
        <v>102</v>
      </c>
      <c r="G128" s="78" t="s">
        <v>75</v>
      </c>
      <c r="H128" s="78" t="s">
        <v>75</v>
      </c>
      <c r="I128" s="148">
        <v>1</v>
      </c>
    </row>
    <row r="129" spans="1:9" s="92" customFormat="1" ht="160.5" customHeight="1" x14ac:dyDescent="0.25">
      <c r="A129" s="174">
        <v>49</v>
      </c>
      <c r="B129" s="174" t="s">
        <v>45</v>
      </c>
      <c r="C129" s="211" t="s">
        <v>161</v>
      </c>
      <c r="D129" s="41"/>
      <c r="E129" s="68" t="s">
        <v>162</v>
      </c>
      <c r="F129" s="91" t="s">
        <v>225</v>
      </c>
      <c r="G129" s="78" t="s">
        <v>164</v>
      </c>
      <c r="H129" s="78" t="s">
        <v>275</v>
      </c>
      <c r="I129" s="56" t="s">
        <v>275</v>
      </c>
    </row>
    <row r="130" spans="1:9" s="92" customFormat="1" ht="116.25" customHeight="1" x14ac:dyDescent="0.25">
      <c r="A130" s="209"/>
      <c r="B130" s="209"/>
      <c r="C130" s="212"/>
      <c r="D130" s="41"/>
      <c r="E130" s="68" t="s">
        <v>163</v>
      </c>
      <c r="F130" s="91" t="s">
        <v>226</v>
      </c>
      <c r="G130" s="78">
        <v>0</v>
      </c>
      <c r="H130" s="78">
        <v>0</v>
      </c>
      <c r="I130" s="148">
        <v>0</v>
      </c>
    </row>
    <row r="131" spans="1:9" s="108" customFormat="1" ht="205.5" customHeight="1" x14ac:dyDescent="0.25">
      <c r="A131" s="210"/>
      <c r="B131" s="210"/>
      <c r="C131" s="213"/>
      <c r="D131" s="41"/>
      <c r="E131" s="68" t="s">
        <v>199</v>
      </c>
      <c r="F131" s="91" t="s">
        <v>227</v>
      </c>
      <c r="G131" s="78" t="s">
        <v>75</v>
      </c>
      <c r="H131" s="78" t="s">
        <v>75</v>
      </c>
      <c r="I131" s="148">
        <v>1</v>
      </c>
    </row>
    <row r="134" spans="1:9" x14ac:dyDescent="0.3">
      <c r="C134" s="69" t="s">
        <v>299</v>
      </c>
      <c r="D134" s="69" t="s">
        <v>277</v>
      </c>
      <c r="E134" s="69" t="s">
        <v>300</v>
      </c>
      <c r="F134" s="69"/>
    </row>
    <row r="135" spans="1:9" x14ac:dyDescent="0.3">
      <c r="C135" s="69" t="s">
        <v>105</v>
      </c>
      <c r="D135" s="69"/>
      <c r="E135" s="198"/>
      <c r="F135" s="198"/>
    </row>
    <row r="136" spans="1:9" x14ac:dyDescent="0.3">
      <c r="C136" s="69"/>
      <c r="D136" s="69"/>
      <c r="E136" s="69"/>
      <c r="F136" s="69"/>
    </row>
    <row r="137" spans="1:9" x14ac:dyDescent="0.3">
      <c r="C137" s="69" t="s">
        <v>295</v>
      </c>
      <c r="D137" s="69" t="s">
        <v>277</v>
      </c>
      <c r="E137" s="69"/>
      <c r="F137" s="69"/>
    </row>
    <row r="138" spans="1:9" x14ac:dyDescent="0.3">
      <c r="C138" s="69" t="s">
        <v>278</v>
      </c>
      <c r="D138" s="69"/>
      <c r="E138" s="199" t="s">
        <v>296</v>
      </c>
      <c r="F138" s="199"/>
    </row>
    <row r="139" spans="1:9" x14ac:dyDescent="0.3">
      <c r="C139" s="69"/>
      <c r="D139" s="69"/>
      <c r="E139" s="141"/>
      <c r="F139" s="141"/>
    </row>
    <row r="140" spans="1:9" x14ac:dyDescent="0.3">
      <c r="C140" s="69" t="s">
        <v>279</v>
      </c>
      <c r="D140" s="70"/>
      <c r="E140" s="69"/>
      <c r="F140" s="69"/>
    </row>
    <row r="141" spans="1:9" x14ac:dyDescent="0.3">
      <c r="C141" s="71" t="s">
        <v>280</v>
      </c>
      <c r="D141" s="70"/>
      <c r="E141" s="69"/>
      <c r="F141" s="69"/>
    </row>
    <row r="142" spans="1:9" x14ac:dyDescent="0.25">
      <c r="C142" s="1" t="s">
        <v>297</v>
      </c>
    </row>
  </sheetData>
  <mergeCells count="82">
    <mergeCell ref="C46:C47"/>
    <mergeCell ref="B46:B47"/>
    <mergeCell ref="A46:A47"/>
    <mergeCell ref="A79:I79"/>
    <mergeCell ref="A127:I127"/>
    <mergeCell ref="A73:I73"/>
    <mergeCell ref="W54:AC54"/>
    <mergeCell ref="K54:U54"/>
    <mergeCell ref="A82:I82"/>
    <mergeCell ref="E75:E78"/>
    <mergeCell ref="H70:H71"/>
    <mergeCell ref="I70:I71"/>
    <mergeCell ref="B74:B76"/>
    <mergeCell ref="E135:F135"/>
    <mergeCell ref="E138:F138"/>
    <mergeCell ref="A123:I123"/>
    <mergeCell ref="A88:I88"/>
    <mergeCell ref="C111:I111"/>
    <mergeCell ref="A92:I92"/>
    <mergeCell ref="A102:I102"/>
    <mergeCell ref="A106:I106"/>
    <mergeCell ref="A116:I116"/>
    <mergeCell ref="A129:A131"/>
    <mergeCell ref="B129:B131"/>
    <mergeCell ref="C129:C131"/>
    <mergeCell ref="A25:C25"/>
    <mergeCell ref="A26:C26"/>
    <mergeCell ref="A72:I72"/>
    <mergeCell ref="F69:F71"/>
    <mergeCell ref="G69:I69"/>
    <mergeCell ref="G70:G71"/>
    <mergeCell ref="A68:A71"/>
    <mergeCell ref="B68:B71"/>
    <mergeCell ref="C68:D69"/>
    <mergeCell ref="E68:E71"/>
    <mergeCell ref="F68:I68"/>
    <mergeCell ref="C70:C71"/>
    <mergeCell ref="D70:D71"/>
    <mergeCell ref="A32:A33"/>
    <mergeCell ref="B32:B33"/>
    <mergeCell ref="C32:C33"/>
    <mergeCell ref="A13:C13"/>
    <mergeCell ref="B7:I7"/>
    <mergeCell ref="B8:B11"/>
    <mergeCell ref="A5:I5"/>
    <mergeCell ref="A6:I6"/>
    <mergeCell ref="A1:I1"/>
    <mergeCell ref="A2:I2"/>
    <mergeCell ref="A3:I3"/>
    <mergeCell ref="A12:I12"/>
    <mergeCell ref="F8:I8"/>
    <mergeCell ref="F10:F11"/>
    <mergeCell ref="F9:G9"/>
    <mergeCell ref="H9:I9"/>
    <mergeCell ref="H10:H11"/>
    <mergeCell ref="I10:I11"/>
    <mergeCell ref="E8:E11"/>
    <mergeCell ref="C8:D9"/>
    <mergeCell ref="C10:C11"/>
    <mergeCell ref="D10:D11"/>
    <mergeCell ref="A4:I4"/>
    <mergeCell ref="A8:A11"/>
    <mergeCell ref="B42:B43"/>
    <mergeCell ref="A42:A43"/>
    <mergeCell ref="A35:A36"/>
    <mergeCell ref="C37:C38"/>
    <mergeCell ref="B37:B38"/>
    <mergeCell ref="A37:A38"/>
    <mergeCell ref="B35:B36"/>
    <mergeCell ref="C35:C36"/>
    <mergeCell ref="C41:C44"/>
    <mergeCell ref="J19:L19"/>
    <mergeCell ref="J21:L21"/>
    <mergeCell ref="J22:L22"/>
    <mergeCell ref="J23:L23"/>
    <mergeCell ref="J63:L63"/>
    <mergeCell ref="J96:L96"/>
    <mergeCell ref="J26:L26"/>
    <mergeCell ref="J84:L84"/>
    <mergeCell ref="J93:L93"/>
    <mergeCell ref="J90:L90"/>
    <mergeCell ref="J94:L94"/>
  </mergeCells>
  <printOptions horizontalCentered="1"/>
  <pageMargins left="0.19685039370078741" right="0.19685039370078741" top="0.23622047244094491" bottom="0.23622047244094491" header="0.11811023622047245" footer="0.11811023622047245"/>
  <pageSetup paperSize="9" scale="32" fitToHeight="6" orientation="portrait" r:id="rId1"/>
  <rowBreaks count="2" manualBreakCount="2">
    <brk id="57" max="8" man="1"/>
    <brk id="109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отчет</vt:lpstr>
      <vt:lpstr>отчет!Заголовки_для_печати</vt:lpstr>
      <vt:lpstr>отчет!Область_печати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2021-06-11T08:52:16Z</dcterms:modified>
</cp:coreProperties>
</file>