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8760"/>
  </bookViews>
  <sheets>
    <sheet name="район на 01.06.2021  " sheetId="1" r:id="rId1"/>
  </sheets>
  <calcPr calcId="145621"/>
</workbook>
</file>

<file path=xl/calcChain.xml><?xml version="1.0" encoding="utf-8"?>
<calcChain xmlns="http://schemas.openxmlformats.org/spreadsheetml/2006/main">
  <c r="Q21" i="1" l="1"/>
  <c r="P21" i="1"/>
  <c r="N21" i="1"/>
  <c r="L21" i="1"/>
  <c r="J21" i="1"/>
  <c r="S20" i="1"/>
  <c r="R20" i="1"/>
  <c r="T20" i="1" s="1"/>
  <c r="O20" i="1"/>
  <c r="F20" i="1"/>
  <c r="S19" i="1"/>
  <c r="R19" i="1"/>
  <c r="T19" i="1" s="1"/>
  <c r="O19" i="1"/>
  <c r="F19" i="1" s="1"/>
  <c r="S18" i="1"/>
  <c r="R18" i="1"/>
  <c r="R21" i="1" s="1"/>
  <c r="O18" i="1"/>
  <c r="F18" i="1"/>
  <c r="S17" i="1"/>
  <c r="S21" i="1" s="1"/>
  <c r="R17" i="1"/>
  <c r="T17" i="1" s="1"/>
  <c r="O17" i="1"/>
  <c r="O21" i="1" s="1"/>
  <c r="S15" i="1"/>
  <c r="R15" i="1"/>
  <c r="R29" i="1" s="1"/>
  <c r="Q15" i="1"/>
  <c r="Q29" i="1" s="1"/>
  <c r="P15" i="1"/>
  <c r="P29" i="1" s="1"/>
  <c r="L15" i="1"/>
  <c r="L29" i="1" s="1"/>
  <c r="J15" i="1"/>
  <c r="J29" i="1" s="1"/>
  <c r="O14" i="1"/>
  <c r="F14" i="1" s="1"/>
  <c r="T13" i="1"/>
  <c r="T15" i="1" s="1"/>
  <c r="N13" i="1"/>
  <c r="O13" i="1" s="1"/>
  <c r="D13" i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O15" i="1" l="1"/>
  <c r="O29" i="1" s="1"/>
  <c r="F13" i="1"/>
  <c r="F15" i="1" s="1"/>
  <c r="F29" i="1" s="1"/>
  <c r="S29" i="1"/>
  <c r="T21" i="1"/>
  <c r="T29" i="1" s="1"/>
  <c r="N15" i="1"/>
  <c r="N29" i="1" s="1"/>
  <c r="T18" i="1"/>
  <c r="F17" i="1"/>
  <c r="F21" i="1" s="1"/>
</calcChain>
</file>

<file path=xl/sharedStrings.xml><?xml version="1.0" encoding="utf-8"?>
<sst xmlns="http://schemas.openxmlformats.org/spreadsheetml/2006/main" count="112" uniqueCount="48">
  <si>
    <t xml:space="preserve">Приложение № 1
к Порядку ведения муниципальной долговой книги
Кондопожского муниципального района,утвержденному Постановлением Администрации Кондопожского муниципального района от 17.09.2020 № 975
</t>
  </si>
  <si>
    <t>Муниципальная долговая книга Кондопожского муниципального района по состоянию на «01» июня  2021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</si>
  <si>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</si>
  <si>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</si>
  <si>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</si>
  <si>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</si>
  <si>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</si>
  <si>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</si>
  <si>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(гр.6=гр.15)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</si>
  <si>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</si>
  <si>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</si>
  <si>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</si>
  <si>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01.01.2021 года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</si>
  <si>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</si>
  <si>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</si>
  <si>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</si>
  <si>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</si>
  <si>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01.06.2021 года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</si>
  <si>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</si>
  <si>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</si>
  <si>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</si>
  <si>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01.06.2021 года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</si>
  <si>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</si>
  <si>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</si>
  <si>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</si>
  <si>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</si>
  <si>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</si>
  <si>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</si>
  <si>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 xml:space="preserve"> №4-1/17р от 23.01.2017г.</t>
  </si>
  <si>
    <t>Министерство финансов Республики Карелия</t>
  </si>
  <si>
    <t>рубли</t>
  </si>
  <si>
    <t>Казна Кондопожского муниципального района</t>
  </si>
  <si>
    <t>х</t>
  </si>
  <si>
    <t>№4-1/20 от 23.12.2020</t>
  </si>
  <si>
    <t>III. Кредиты, привлеченные муниципальным образованием от кредитных организаций</t>
  </si>
  <si>
    <t>№ 0106300004520000238-01 от 29.12.2020</t>
  </si>
  <si>
    <t>АКБ "НООСФЕРА"</t>
  </si>
  <si>
    <t>№ 0106300004520000239-01 от 29.12.2020</t>
  </si>
  <si>
    <t>ПАО  Сбербанк</t>
  </si>
  <si>
    <t>№ 0106300004520000240-01 от 29.12.2020</t>
  </si>
  <si>
    <t>№ 0106300004520000241-01 от 29.12.2020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</si>
  <si>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</si>
  <si>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</si>
  <si>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</si>
  <si>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района_______________________________________В.М. Садовников  
</t>
  </si>
  <si>
    <t>Начальник финансового управления Администрации Кондопожского муниципального района _____________________________Е.А. Медведева</t>
  </si>
  <si>
    <t xml:space="preserve">Исполнитель:   __________________________Ю.С.Фомина, 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</si>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</sst>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;@"/>
    <numFmt numFmtId="166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zoomScale="75" zoomScaleNormal="75" workbookViewId="0">
      <selection activeCell="A33" sqref="A33:T33"/>
    </sheetView>
  </sheetViews>
  <sheetFormatPr defaultRowHeight="15" x14ac:dyDescent="0.25"/>
  <cols>
    <col min="1" max="1" width="5.28515625" style="1" customWidth="1"/>
    <col min="2" max="2" width="30.7109375" style="1" customWidth="1"/>
    <col min="3" max="3" width="21.140625" style="1" customWidth="1"/>
    <col min="4" max="4" width="16" style="1" customWidth="1"/>
    <col min="5" max="5" width="13.42578125" style="1" customWidth="1"/>
    <col min="6" max="6" width="17.42578125" style="1" customWidth="1"/>
    <col min="7" max="7" width="14.28515625" style="1" customWidth="1"/>
    <col min="8" max="8" width="20.5703125" style="1" customWidth="1"/>
    <col min="9" max="9" width="15.85546875" style="1" customWidth="1"/>
    <col min="10" max="10" width="16.140625" style="1" customWidth="1"/>
    <col min="11" max="11" width="14.140625" style="1" customWidth="1"/>
    <col min="12" max="12" width="17.42578125" style="1" customWidth="1"/>
    <col min="13" max="13" width="17.7109375" style="1" customWidth="1"/>
    <col min="14" max="14" width="21" style="1" customWidth="1"/>
    <col min="15" max="15" width="19.5703125" style="1" customWidth="1"/>
    <col min="16" max="16" width="12.85546875" style="1" customWidth="1"/>
    <col min="17" max="17" width="12.42578125" style="1" customWidth="1"/>
    <col min="18" max="18" width="15.140625" style="1" customWidth="1"/>
    <col min="19" max="19" width="15.28515625" style="1" customWidth="1"/>
    <col min="20" max="20" width="11.140625" style="1" customWidth="1"/>
    <col min="21" max="16384" width="9.140625" style="1"/>
  </cols>
  <sheetData>
    <row r="1" spans="1:20" ht="8.25" customHeight="1" x14ac:dyDescent="0.25"/>
    <row r="2" spans="1:20" ht="60.75" customHeight="1" x14ac:dyDescent="0.25">
      <c r="O2" s="2" t="s">
        <v>0</v>
      </c>
      <c r="P2" s="2"/>
      <c r="Q2" s="2"/>
      <c r="R2" s="2"/>
      <c r="S2" s="2"/>
      <c r="T2" s="2"/>
    </row>
    <row r="3" spans="1:20" ht="28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44.2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37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22.5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/>
    <row r="11" spans="1:20" s="15" customFormat="1" ht="24.95" customHeight="1" x14ac:dyDescent="0.25">
      <c r="A11" s="9" t="s">
        <v>25</v>
      </c>
      <c r="B11" s="11"/>
      <c r="C11" s="13" t="s">
        <v>26</v>
      </c>
      <c r="D11" s="13" t="s">
        <v>26</v>
      </c>
      <c r="E11" s="13" t="s">
        <v>26</v>
      </c>
      <c r="F11" s="14"/>
      <c r="G11" s="13" t="s">
        <v>26</v>
      </c>
      <c r="H11" s="13" t="s">
        <v>26</v>
      </c>
      <c r="I11" s="13" t="s">
        <v>26</v>
      </c>
      <c r="J11" s="14"/>
      <c r="K11" s="13" t="s">
        <v>26</v>
      </c>
      <c r="L11" s="14"/>
      <c r="M11" s="13" t="s">
        <v>26</v>
      </c>
      <c r="N11" s="14"/>
      <c r="O11" s="14"/>
      <c r="P11" s="14"/>
      <c r="Q11" s="14"/>
      <c r="R11" s="14"/>
      <c r="S11" s="14"/>
      <c r="T11" s="14"/>
    </row>
    <row r="12" spans="1:20" s="12" customFormat="1" ht="24.9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39" customHeight="1" x14ac:dyDescent="0.25">
      <c r="A13" s="16">
        <v>1</v>
      </c>
      <c r="B13" s="17" t="s">
        <v>28</v>
      </c>
      <c r="C13" s="18" t="s">
        <v>29</v>
      </c>
      <c r="D13" s="19">
        <f>24500000+9600000+3500000+2000000</f>
        <v>39600000</v>
      </c>
      <c r="E13" s="20" t="s">
        <v>30</v>
      </c>
      <c r="F13" s="21">
        <f>O13</f>
        <v>11600000</v>
      </c>
      <c r="G13" s="22">
        <v>44545</v>
      </c>
      <c r="H13" s="23" t="s">
        <v>31</v>
      </c>
      <c r="I13" s="24">
        <v>0.1</v>
      </c>
      <c r="J13" s="25">
        <v>15600000</v>
      </c>
      <c r="K13" s="26" t="s">
        <v>32</v>
      </c>
      <c r="L13" s="21">
        <v>0</v>
      </c>
      <c r="M13" s="27">
        <v>44333</v>
      </c>
      <c r="N13" s="28">
        <f>1000000+1000000+1000000+1000000</f>
        <v>4000000</v>
      </c>
      <c r="O13" s="29">
        <f t="shared" ref="O13:O14" si="1">J13+L13-N13</f>
        <v>11600000</v>
      </c>
      <c r="P13" s="30">
        <v>0</v>
      </c>
      <c r="Q13" s="31">
        <v>0</v>
      </c>
      <c r="R13" s="32">
        <v>0</v>
      </c>
      <c r="S13" s="32">
        <v>0</v>
      </c>
      <c r="T13" s="33">
        <f>Q13+R13-S13</f>
        <v>0</v>
      </c>
    </row>
    <row r="14" spans="1:20" s="12" customFormat="1" ht="39" customHeight="1" x14ac:dyDescent="0.25">
      <c r="A14" s="16">
        <v>2</v>
      </c>
      <c r="B14" s="17" t="s">
        <v>33</v>
      </c>
      <c r="C14" s="18" t="s">
        <v>29</v>
      </c>
      <c r="D14" s="19">
        <v>31600000</v>
      </c>
      <c r="E14" s="20" t="s">
        <v>30</v>
      </c>
      <c r="F14" s="21">
        <f t="shared" ref="F14" si="2">O14</f>
        <v>31600000</v>
      </c>
      <c r="G14" s="22">
        <v>45285</v>
      </c>
      <c r="H14" s="23" t="s">
        <v>31</v>
      </c>
      <c r="I14" s="24">
        <v>1.417</v>
      </c>
      <c r="J14" s="25">
        <v>31600000</v>
      </c>
      <c r="K14" s="27">
        <v>44188</v>
      </c>
      <c r="L14" s="21">
        <v>0</v>
      </c>
      <c r="M14" s="27"/>
      <c r="N14" s="34">
        <v>0</v>
      </c>
      <c r="O14" s="35">
        <f t="shared" si="1"/>
        <v>31600000</v>
      </c>
      <c r="P14" s="30">
        <v>0</v>
      </c>
      <c r="Q14" s="31">
        <v>0</v>
      </c>
      <c r="R14" s="32">
        <v>0</v>
      </c>
      <c r="S14" s="32">
        <v>0</v>
      </c>
      <c r="T14" s="33">
        <v>0</v>
      </c>
    </row>
    <row r="15" spans="1:20" s="15" customFormat="1" ht="24.95" customHeight="1" x14ac:dyDescent="0.25">
      <c r="A15" s="9" t="s">
        <v>25</v>
      </c>
      <c r="B15" s="11"/>
      <c r="C15" s="13" t="s">
        <v>26</v>
      </c>
      <c r="D15" s="13" t="s">
        <v>26</v>
      </c>
      <c r="E15" s="13" t="s">
        <v>26</v>
      </c>
      <c r="F15" s="14">
        <f>SUM(F13:F14)</f>
        <v>43200000</v>
      </c>
      <c r="G15" s="13" t="s">
        <v>26</v>
      </c>
      <c r="H15" s="13" t="s">
        <v>26</v>
      </c>
      <c r="I15" s="13" t="s">
        <v>26</v>
      </c>
      <c r="J15" s="36">
        <f>SUM(J13:J14)</f>
        <v>47200000</v>
      </c>
      <c r="K15" s="13" t="s">
        <v>26</v>
      </c>
      <c r="L15" s="14">
        <f>SUM(L13:L14)</f>
        <v>0</v>
      </c>
      <c r="M15" s="13" t="s">
        <v>26</v>
      </c>
      <c r="N15" s="37">
        <f t="shared" ref="N15:T15" si="3">SUM(N13:N14)</f>
        <v>4000000</v>
      </c>
      <c r="O15" s="38">
        <f t="shared" si="3"/>
        <v>43200000</v>
      </c>
      <c r="P15" s="38">
        <f t="shared" si="3"/>
        <v>0</v>
      </c>
      <c r="Q15" s="38">
        <f t="shared" si="3"/>
        <v>0</v>
      </c>
      <c r="R15" s="38">
        <f t="shared" si="3"/>
        <v>0</v>
      </c>
      <c r="S15" s="38">
        <f t="shared" si="3"/>
        <v>0</v>
      </c>
      <c r="T15" s="38">
        <f t="shared" si="3"/>
        <v>0</v>
      </c>
    </row>
    <row r="16" spans="1:20" s="12" customFormat="1" ht="24.95" customHeight="1" x14ac:dyDescent="0.25">
      <c r="A16" s="9" t="s">
        <v>34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</row>
    <row r="17" spans="1:20" s="12" customFormat="1" ht="34.5" customHeight="1" x14ac:dyDescent="0.25">
      <c r="A17" s="39">
        <v>7</v>
      </c>
      <c r="B17" s="40" t="s">
        <v>35</v>
      </c>
      <c r="C17" s="17" t="s">
        <v>36</v>
      </c>
      <c r="D17" s="19">
        <v>20000000</v>
      </c>
      <c r="E17" s="20" t="s">
        <v>30</v>
      </c>
      <c r="F17" s="25">
        <f>O17</f>
        <v>20000000</v>
      </c>
      <c r="G17" s="22">
        <v>44923</v>
      </c>
      <c r="H17" s="23" t="s">
        <v>31</v>
      </c>
      <c r="I17" s="24">
        <v>6.48</v>
      </c>
      <c r="J17" s="25">
        <v>20000000</v>
      </c>
      <c r="K17" s="27">
        <v>44194</v>
      </c>
      <c r="L17" s="41">
        <v>0</v>
      </c>
      <c r="M17" s="27"/>
      <c r="N17" s="42">
        <v>0</v>
      </c>
      <c r="O17" s="43">
        <f t="shared" ref="O17:O20" si="4">J17+L17-N17</f>
        <v>20000000</v>
      </c>
      <c r="P17" s="30">
        <v>0</v>
      </c>
      <c r="Q17" s="31">
        <v>0</v>
      </c>
      <c r="R17" s="32">
        <f>110071.23+99419.18+110071.23+106520.55+110071.23</f>
        <v>536153.41999999993</v>
      </c>
      <c r="S17" s="32">
        <f>110071.23+99419.18+110071.23+106520.55+110071.23</f>
        <v>536153.41999999993</v>
      </c>
      <c r="T17" s="44">
        <f t="shared" ref="T17:T21" si="5">Q17+R17-S17</f>
        <v>0</v>
      </c>
    </row>
    <row r="18" spans="1:20" s="12" customFormat="1" ht="34.5" customHeight="1" x14ac:dyDescent="0.25">
      <c r="A18" s="39">
        <v>8</v>
      </c>
      <c r="B18" s="45" t="s">
        <v>37</v>
      </c>
      <c r="C18" s="17" t="s">
        <v>38</v>
      </c>
      <c r="D18" s="19">
        <v>40000000</v>
      </c>
      <c r="E18" s="20" t="s">
        <v>30</v>
      </c>
      <c r="F18" s="25">
        <f t="shared" ref="F18:F20" si="6">O18</f>
        <v>40000000</v>
      </c>
      <c r="G18" s="22">
        <v>44923</v>
      </c>
      <c r="H18" s="23" t="s">
        <v>31</v>
      </c>
      <c r="I18" s="24">
        <v>6.32</v>
      </c>
      <c r="J18" s="25">
        <v>40000000</v>
      </c>
      <c r="K18" s="27">
        <v>44194</v>
      </c>
      <c r="L18" s="41">
        <v>0</v>
      </c>
      <c r="M18" s="27"/>
      <c r="N18" s="42">
        <v>0</v>
      </c>
      <c r="O18" s="43">
        <f t="shared" si="4"/>
        <v>40000000</v>
      </c>
      <c r="P18" s="30">
        <v>0</v>
      </c>
      <c r="Q18" s="31">
        <v>0</v>
      </c>
      <c r="R18" s="32">
        <f>214706.85+193928.77+214706.85+207780.82+214706.85</f>
        <v>1045830.14</v>
      </c>
      <c r="S18" s="32">
        <f>214706.85+193928.77+214706.85+207780.82+214706.85</f>
        <v>1045830.14</v>
      </c>
      <c r="T18" s="44">
        <f t="shared" si="5"/>
        <v>0</v>
      </c>
    </row>
    <row r="19" spans="1:20" s="12" customFormat="1" ht="34.5" customHeight="1" x14ac:dyDescent="0.25">
      <c r="A19" s="39">
        <v>9</v>
      </c>
      <c r="B19" s="45" t="s">
        <v>39</v>
      </c>
      <c r="C19" s="17" t="s">
        <v>38</v>
      </c>
      <c r="D19" s="19">
        <v>33827000</v>
      </c>
      <c r="E19" s="20" t="s">
        <v>30</v>
      </c>
      <c r="F19" s="25">
        <f t="shared" si="6"/>
        <v>33827000</v>
      </c>
      <c r="G19" s="22">
        <v>44923</v>
      </c>
      <c r="H19" s="23" t="s">
        <v>31</v>
      </c>
      <c r="I19" s="24">
        <v>6.32</v>
      </c>
      <c r="J19" s="25">
        <v>33827000</v>
      </c>
      <c r="K19" s="27">
        <v>44194</v>
      </c>
      <c r="L19" s="41">
        <v>0</v>
      </c>
      <c r="M19" s="27"/>
      <c r="N19" s="42">
        <v>0</v>
      </c>
      <c r="O19" s="43">
        <f t="shared" si="4"/>
        <v>33827000</v>
      </c>
      <c r="P19" s="30">
        <v>0</v>
      </c>
      <c r="Q19" s="31">
        <v>0</v>
      </c>
      <c r="R19" s="32">
        <f>181572.21+164000.71+181572.21+175715.05+181572.21</f>
        <v>884432.3899999999</v>
      </c>
      <c r="S19" s="32">
        <f>181572.21+164000.71+181572.21+175715.05+181572.21</f>
        <v>884432.3899999999</v>
      </c>
      <c r="T19" s="44">
        <f t="shared" si="5"/>
        <v>0</v>
      </c>
    </row>
    <row r="20" spans="1:20" s="12" customFormat="1" ht="34.5" customHeight="1" x14ac:dyDescent="0.25">
      <c r="A20" s="39">
        <v>10</v>
      </c>
      <c r="B20" s="40" t="s">
        <v>40</v>
      </c>
      <c r="C20" s="17" t="s">
        <v>38</v>
      </c>
      <c r="D20" s="19">
        <v>30000000</v>
      </c>
      <c r="E20" s="20" t="s">
        <v>30</v>
      </c>
      <c r="F20" s="25">
        <f t="shared" si="6"/>
        <v>30000000</v>
      </c>
      <c r="G20" s="22">
        <v>44923</v>
      </c>
      <c r="H20" s="23" t="s">
        <v>31</v>
      </c>
      <c r="I20" s="24">
        <v>6.32</v>
      </c>
      <c r="J20" s="25">
        <v>30000000</v>
      </c>
      <c r="K20" s="27">
        <v>44194</v>
      </c>
      <c r="L20" s="41">
        <v>0</v>
      </c>
      <c r="M20" s="27"/>
      <c r="N20" s="42">
        <v>0</v>
      </c>
      <c r="O20" s="43">
        <f t="shared" si="4"/>
        <v>30000000</v>
      </c>
      <c r="P20" s="30">
        <v>0</v>
      </c>
      <c r="Q20" s="31">
        <v>0</v>
      </c>
      <c r="R20" s="32">
        <f>161030.14+145446.58+161030.14+155835.62+161030.14</f>
        <v>784372.62</v>
      </c>
      <c r="S20" s="32">
        <f>161030.14+145446.58+161030.14+155835.62+161030.14</f>
        <v>784372.62</v>
      </c>
      <c r="T20" s="44">
        <f t="shared" si="5"/>
        <v>0</v>
      </c>
    </row>
    <row r="21" spans="1:20" s="15" customFormat="1" ht="24.95" customHeight="1" x14ac:dyDescent="0.25">
      <c r="A21" s="9" t="s">
        <v>25</v>
      </c>
      <c r="B21" s="11"/>
      <c r="C21" s="13" t="s">
        <v>26</v>
      </c>
      <c r="D21" s="13" t="s">
        <v>26</v>
      </c>
      <c r="E21" s="13" t="s">
        <v>26</v>
      </c>
      <c r="F21" s="36">
        <f>SUM(F17:F20)</f>
        <v>123827000</v>
      </c>
      <c r="G21" s="13" t="s">
        <v>26</v>
      </c>
      <c r="H21" s="13" t="s">
        <v>26</v>
      </c>
      <c r="I21" s="13" t="s">
        <v>26</v>
      </c>
      <c r="J21" s="36">
        <f>SUM(J17:J20)</f>
        <v>123827000</v>
      </c>
      <c r="K21" s="13" t="s">
        <v>26</v>
      </c>
      <c r="L21" s="36">
        <f>SUM(L17:L20)</f>
        <v>0</v>
      </c>
      <c r="M21" s="13" t="s">
        <v>26</v>
      </c>
      <c r="N21" s="46">
        <f t="shared" ref="N21:S21" si="7">SUM(N17:N20)</f>
        <v>0</v>
      </c>
      <c r="O21" s="46">
        <f t="shared" si="7"/>
        <v>123827000</v>
      </c>
      <c r="P21" s="46">
        <f t="shared" si="7"/>
        <v>0</v>
      </c>
      <c r="Q21" s="46">
        <f t="shared" si="7"/>
        <v>0</v>
      </c>
      <c r="R21" s="46">
        <f t="shared" si="7"/>
        <v>3250788.5700000003</v>
      </c>
      <c r="S21" s="46">
        <f t="shared" si="7"/>
        <v>3250788.5700000003</v>
      </c>
      <c r="T21" s="44">
        <f t="shared" si="5"/>
        <v>0</v>
      </c>
    </row>
    <row r="22" spans="1:20" s="12" customFormat="1" ht="18" customHeight="1" x14ac:dyDescent="0.25">
      <c r="A22" s="9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/>
    </row>
    <row r="23" spans="1:20" s="12" customFormat="1" ht="12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s="15" customFormat="1" ht="19.5" customHeight="1" x14ac:dyDescent="0.25">
      <c r="A24" s="9" t="s">
        <v>25</v>
      </c>
      <c r="B24" s="11"/>
      <c r="C24" s="13" t="s">
        <v>26</v>
      </c>
      <c r="D24" s="13" t="s">
        <v>26</v>
      </c>
      <c r="E24" s="13" t="s">
        <v>26</v>
      </c>
      <c r="F24" s="48"/>
      <c r="G24" s="13" t="s">
        <v>26</v>
      </c>
      <c r="H24" s="13" t="s">
        <v>26</v>
      </c>
      <c r="I24" s="13" t="s">
        <v>26</v>
      </c>
      <c r="J24" s="48"/>
      <c r="K24" s="13" t="s">
        <v>26</v>
      </c>
      <c r="L24" s="48"/>
      <c r="M24" s="13" t="s">
        <v>26</v>
      </c>
      <c r="N24" s="48"/>
      <c r="O24" s="48"/>
      <c r="P24" s="48"/>
      <c r="Q24" s="48"/>
      <c r="R24" s="48"/>
      <c r="S24" s="48"/>
      <c r="T24" s="48"/>
    </row>
    <row r="25" spans="1:20" s="12" customFormat="1" ht="18" customHeight="1" x14ac:dyDescent="0.25">
      <c r="A25" s="9" t="s">
        <v>42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/>
    </row>
    <row r="26" spans="1:20" ht="10.5" customHeigh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s="15" customFormat="1" ht="15.75" customHeight="1" x14ac:dyDescent="0.25">
      <c r="A27" s="9" t="s">
        <v>25</v>
      </c>
      <c r="B27" s="11"/>
      <c r="C27" s="13" t="s">
        <v>26</v>
      </c>
      <c r="D27" s="13" t="s">
        <v>26</v>
      </c>
      <c r="E27" s="13" t="s">
        <v>26</v>
      </c>
      <c r="F27" s="48"/>
      <c r="G27" s="13" t="s">
        <v>26</v>
      </c>
      <c r="H27" s="13" t="s">
        <v>26</v>
      </c>
      <c r="I27" s="13" t="s">
        <v>26</v>
      </c>
      <c r="J27" s="48"/>
      <c r="K27" s="13" t="s">
        <v>26</v>
      </c>
      <c r="L27" s="48"/>
      <c r="M27" s="13" t="s">
        <v>26</v>
      </c>
      <c r="N27" s="48"/>
      <c r="O27" s="48"/>
      <c r="P27" s="48"/>
      <c r="Q27" s="48"/>
      <c r="R27" s="48"/>
      <c r="S27" s="48"/>
      <c r="T27" s="48"/>
    </row>
    <row r="28" spans="1:20" s="12" customFormat="1" ht="24.95" customHeight="1" x14ac:dyDescent="0.25">
      <c r="A28" s="9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/>
    </row>
    <row r="29" spans="1:20" s="54" customFormat="1" ht="24.95" customHeight="1" x14ac:dyDescent="0.2">
      <c r="A29" s="50"/>
      <c r="B29" s="50"/>
      <c r="C29" s="51" t="s">
        <v>26</v>
      </c>
      <c r="D29" s="51" t="s">
        <v>26</v>
      </c>
      <c r="E29" s="51" t="s">
        <v>26</v>
      </c>
      <c r="F29" s="52">
        <f>F15+F21</f>
        <v>167027000</v>
      </c>
      <c r="G29" s="51" t="s">
        <v>26</v>
      </c>
      <c r="H29" s="51" t="s">
        <v>26</v>
      </c>
      <c r="I29" s="51" t="s">
        <v>26</v>
      </c>
      <c r="J29" s="52">
        <f>J15+J21</f>
        <v>171027000</v>
      </c>
      <c r="K29" s="51" t="s">
        <v>26</v>
      </c>
      <c r="L29" s="52">
        <f>L15+L21</f>
        <v>0</v>
      </c>
      <c r="M29" s="51" t="s">
        <v>26</v>
      </c>
      <c r="N29" s="53">
        <f t="shared" ref="N29:T29" si="8">N15+N21</f>
        <v>4000000</v>
      </c>
      <c r="O29" s="53">
        <f t="shared" si="8"/>
        <v>167027000</v>
      </c>
      <c r="P29" s="53">
        <f t="shared" si="8"/>
        <v>0</v>
      </c>
      <c r="Q29" s="53">
        <f t="shared" si="8"/>
        <v>0</v>
      </c>
      <c r="R29" s="53">
        <f t="shared" si="8"/>
        <v>3250788.5700000003</v>
      </c>
      <c r="S29" s="53">
        <f t="shared" si="8"/>
        <v>3250788.5700000003</v>
      </c>
      <c r="T29" s="53">
        <f t="shared" si="8"/>
        <v>0</v>
      </c>
    </row>
    <row r="31" spans="1:20" s="12" customFormat="1" ht="45" customHeight="1" x14ac:dyDescent="0.3">
      <c r="A31" s="55" t="s">
        <v>44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1:20" s="12" customFormat="1" ht="9" customHeight="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s="12" customFormat="1" ht="32.25" customHeight="1" x14ac:dyDescent="0.3">
      <c r="A33" s="57" t="s">
        <v>45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2" customFormat="1" ht="16.5" customHeight="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s="12" customFormat="1" ht="38.25" customHeight="1" x14ac:dyDescent="0.25">
      <c r="A35" s="58" t="s">
        <v>46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  <c r="M35" s="59"/>
      <c r="N35" s="59"/>
      <c r="O35" s="59"/>
      <c r="P35" s="59"/>
      <c r="Q35" s="59"/>
      <c r="R35" s="59"/>
      <c r="S35" s="59"/>
      <c r="T35" s="59"/>
    </row>
    <row r="37" spans="1:20" x14ac:dyDescent="0.25">
      <c r="A37" s="60" t="s">
        <v>47</v>
      </c>
      <c r="B37" s="60"/>
      <c r="C37" s="60"/>
    </row>
  </sheetData>
  <mergeCells count="36">
    <mergeCell ref="A35:K35"/>
    <mergeCell ref="A37:C37"/>
    <mergeCell ref="A24:B24"/>
    <mergeCell ref="A25:T25"/>
    <mergeCell ref="A27:B27"/>
    <mergeCell ref="A28:T28"/>
    <mergeCell ref="A31:T31"/>
    <mergeCell ref="A33:T33"/>
    <mergeCell ref="A11:B11"/>
    <mergeCell ref="A12:T12"/>
    <mergeCell ref="A15:B15"/>
    <mergeCell ref="A16:T16"/>
    <mergeCell ref="A21:B21"/>
    <mergeCell ref="A22:T22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O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01.06.2021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2021-07-01T08:13:34Z</dcterms:created>
  <dcterms:modified xsi:type="dcterms:W3CDTF">2021-07-01T08:13:46Z</dcterms:modified>
</cp:coreProperties>
</file>