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80" windowWidth="19440" windowHeight="11655"/>
  </bookViews>
  <sheets>
    <sheet name="отчет" sheetId="2" r:id="rId1"/>
  </sheets>
  <definedNames>
    <definedName name="_xlnm.Print_Titles" localSheetId="0">отчет!$8:$11</definedName>
    <definedName name="_xlnm.Print_Area" localSheetId="0">отчет!$A$1:$I$118</definedName>
  </definedNames>
  <calcPr calcId="145621"/>
</workbook>
</file>

<file path=xl/calcChain.xml><?xml version="1.0" encoding="utf-8"?>
<calcChain xmlns="http://schemas.openxmlformats.org/spreadsheetml/2006/main">
  <c r="I79" i="2" l="1"/>
  <c r="I70" i="2" l="1"/>
  <c r="I74" i="2"/>
  <c r="I76" i="2"/>
  <c r="I77" i="2"/>
  <c r="H21" i="2" l="1"/>
  <c r="H47" i="2" l="1"/>
  <c r="I16" i="2" l="1"/>
  <c r="H48" i="2" l="1"/>
  <c r="I48" i="2" s="1"/>
  <c r="H40" i="2"/>
  <c r="H38" i="2"/>
  <c r="H37" i="2"/>
  <c r="H36" i="2"/>
  <c r="H34" i="2"/>
  <c r="H33" i="2"/>
  <c r="H32" i="2"/>
  <c r="H31" i="2"/>
  <c r="H26" i="2"/>
  <c r="H46" i="2" l="1"/>
  <c r="G46" i="2"/>
  <c r="F46" i="2"/>
  <c r="H24" i="2"/>
  <c r="G24" i="2"/>
  <c r="G39" i="2"/>
  <c r="F39" i="2"/>
  <c r="F24" i="2"/>
  <c r="G23" i="2" l="1"/>
  <c r="G19" i="2"/>
  <c r="F23" i="2"/>
  <c r="F19" i="2" s="1"/>
  <c r="I38" i="2" l="1"/>
  <c r="I37" i="2"/>
  <c r="I36" i="2"/>
  <c r="I34" i="2"/>
  <c r="I33" i="2"/>
  <c r="I31" i="2"/>
  <c r="I26" i="2"/>
  <c r="I32" i="2" l="1"/>
  <c r="I40" i="2"/>
  <c r="H39" i="2" l="1"/>
  <c r="H23" i="2" s="1"/>
  <c r="H19" i="2" s="1"/>
  <c r="H20" i="2" s="1"/>
  <c r="I39" i="2" l="1"/>
  <c r="I24" i="2"/>
  <c r="H15" i="2" l="1"/>
  <c r="H14" i="2" s="1"/>
  <c r="G15" i="2"/>
  <c r="G14" i="2" s="1"/>
  <c r="G20" i="2" l="1"/>
  <c r="I25" i="2" l="1"/>
  <c r="F15" i="2" l="1"/>
  <c r="F14" i="2" s="1"/>
  <c r="I14" i="2" l="1"/>
  <c r="I15" i="2"/>
  <c r="I44" i="2" l="1"/>
  <c r="I43" i="2"/>
  <c r="F20" i="2" l="1"/>
  <c r="I22" i="2"/>
  <c r="I47" i="2" l="1"/>
  <c r="A42" i="2" l="1"/>
  <c r="H13" i="2" l="1"/>
  <c r="F13" i="2" l="1"/>
  <c r="I21" i="2" l="1"/>
  <c r="I20" i="2"/>
  <c r="G13" i="2"/>
  <c r="I13" i="2" s="1"/>
  <c r="I23" i="2"/>
  <c r="I46" i="2"/>
  <c r="I19" i="2" l="1"/>
</calcChain>
</file>

<file path=xl/sharedStrings.xml><?xml version="1.0" encoding="utf-8"?>
<sst xmlns="http://schemas.openxmlformats.org/spreadsheetml/2006/main" count="345" uniqueCount="233">
  <si>
    <t>№ п/п</t>
  </si>
  <si>
    <t>Мероприятие</t>
  </si>
  <si>
    <t>I.</t>
  </si>
  <si>
    <t>II.</t>
  </si>
  <si>
    <t>Меры по увеличению поступлений налоговых и неналоговых доходов</t>
  </si>
  <si>
    <t>Меры по повышению эффективности расходов</t>
  </si>
  <si>
    <t>Оптимизация расходов на муниципальное управление</t>
  </si>
  <si>
    <t>1.1.</t>
  </si>
  <si>
    <t>Привлечение краткосрочных бюджетных кредитов на пополнение остатков средств на счетах местных бюджетов в случаях и на условиях, установленных законодательством</t>
  </si>
  <si>
    <t>Оптимизация бюджетной сети</t>
  </si>
  <si>
    <t>1.2.</t>
  </si>
  <si>
    <t>Управление ликвидностью единого счета бюджета:
- минимизация остатков за счет заемных средств;
- использование остатков на счетах бюджетных и автономных учреждений</t>
  </si>
  <si>
    <t>Повышение эффективности расходов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</si>
  <si>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</si>
  <si>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Проведение проверки достоверности определения сметной стоимости строительства, реконструкции, капитального ремонта объектов капитального строительства в соответствии с постановлением Правительства Российской Федерации от 18 мая 2009 года № 427</t>
  </si>
  <si>
    <t>1.3.</t>
  </si>
  <si>
    <t>1.4.</t>
  </si>
  <si>
    <t>2.</t>
  </si>
  <si>
    <t>2.1.</t>
  </si>
  <si>
    <t>2.2.</t>
  </si>
  <si>
    <t>2.3.</t>
  </si>
  <si>
    <t>2.5.</t>
  </si>
  <si>
    <t>2.6.</t>
  </si>
  <si>
    <t>2.7.</t>
  </si>
  <si>
    <t>3.</t>
  </si>
  <si>
    <t>4.</t>
  </si>
  <si>
    <t>3.1.</t>
  </si>
  <si>
    <t>3.2.</t>
  </si>
  <si>
    <t>3.3.</t>
  </si>
  <si>
    <t>3.4.</t>
  </si>
  <si>
    <t>3.5.</t>
  </si>
  <si>
    <t>4.1.</t>
  </si>
  <si>
    <t>4.2.</t>
  </si>
  <si>
    <t>Установление запрета на увеличение общей численности работников органов местного самоуправления, за исключением случаев увеличения численности работников в результате изменения разграничения полномочий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</si>
  <si>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</si>
  <si>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</si>
  <si>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>Проведение информационно-разъяснительной работы с использованием СМИ и информационно-телекоммуникационной сети "Интернет" о необходимости перечисления НДФЛ в полном объеме в установленном законом порядке налоговыми агентами, о неблагоприятных последствиях получения работниками "серой" заработной платы</t>
  </si>
  <si>
    <t>Осуществление муниципального земельного контроля</t>
  </si>
  <si>
    <t>5.1.</t>
  </si>
  <si>
    <t>5.2.</t>
  </si>
  <si>
    <t>5.3.</t>
  </si>
  <si>
    <t>5.5.</t>
  </si>
  <si>
    <t>6.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</si>
  <si>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</si>
  <si>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>Увеличение доходов бюджета за счет имущественных налогов</t>
  </si>
  <si>
    <t>Проработка вопроса об увеличении поступлений в бюджет за счет привлечения новых источников</t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</si>
  <si>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</si>
  <si>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Утверждено</t>
  </si>
  <si>
    <t>в т.ч.:</t>
  </si>
  <si>
    <t>%</t>
  </si>
  <si>
    <t>Бюджетный эффект</t>
  </si>
  <si>
    <t>Информация о реализации мероприятия</t>
  </si>
  <si>
    <t>ВСЕГО по Программе</t>
  </si>
  <si>
    <t>№ пункта Типового плана</t>
  </si>
  <si>
    <t>Наименование мероприятия в Типовом плане</t>
  </si>
  <si>
    <r>
      <t xml:space="preserve">Наименование мероприятия в Программе </t>
    </r>
    <r>
      <rPr>
        <u/>
        <sz val="14"/>
        <rFont val="Times New Roman"/>
        <family val="1"/>
        <charset val="204"/>
      </rPr>
      <t>(указать, если отличается)</t>
    </r>
  </si>
  <si>
    <t>Мероприятия, предусматривающие достижение бюджетного эффекта</t>
  </si>
  <si>
    <t>Мероприятия, для которых установлены иные показатели результативности</t>
  </si>
  <si>
    <t>Значение</t>
  </si>
  <si>
    <t>План</t>
  </si>
  <si>
    <t>Факт</t>
  </si>
  <si>
    <t>Целевой показатель результативности</t>
  </si>
  <si>
    <t>в т.ч. за счет средств местного бюджета</t>
  </si>
  <si>
    <t>Отчет о реализации мероприятий по оздоровлению муниципальных финансов</t>
  </si>
  <si>
    <t>Организация межведомственного взаимодействия в части постановки на налоговый учет осуществляющих деятельность на территории Кондопожского муниципального района организаций, головные структуры которых состоят на учете в других субъектах Российской Федерации, и индивидуальных предпринимателей, зарегистрированных в других субъектах Российской Федерации</t>
  </si>
  <si>
    <t>да</t>
  </si>
  <si>
    <t>Активизации работы по проведению торгов по продаже права заключения договоров аренды муниципального имущества, находящихся в муниципальной собственности</t>
  </si>
  <si>
    <t>Установление ограничений на использование экономии, образующейся в связи с наличием вакансий в Кондопожском муниципальном районе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</si>
  <si>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помещений), в т.ч.:</t>
  </si>
  <si>
    <t>Централизация обеспечивающих функций учреждений: 
- по ведению бухгалтерского учета;
- закупке товаров, работ и услуг;
- материально-техническому обеспечению;
- обслуживанию и ремонту помещений, охране зданий,                                                                                      в том числе:</t>
  </si>
  <si>
    <t>Проведение мероприятий по эффективному расходованию средств на оплату труда работников учреждений за счет сокращения внутреннего совмещения</t>
  </si>
  <si>
    <t>Утверждение норм материальных, технических и иных ресурсов, используемых для оказания муниципальных услуг (выполнения работ), в том числе:</t>
  </si>
  <si>
    <t>утверждение нормативных затрат на обеспечение функций органов местного самоуправления Кондопожского муниципального района и муниципальных учреждений Кондопожского муниципального района</t>
  </si>
  <si>
    <t>утверждение норм расхода горюче-смазочных материалов для муниципальных учреждений Кондопожского муниципального района</t>
  </si>
  <si>
    <t>утверждение лимитов потребления электрической и тепловой энергии, водоснабжения, водоотведения по  муниципальным учреждениям, финансируемым из бюджета Кондопожского муниципального района</t>
  </si>
  <si>
    <t xml:space="preserve">Утверждение  Положения формирования муниципального задания на оказание муниципальных услуг (выполнение работ) и  утверждение нормативных затрат на выполнение этого задания </t>
  </si>
  <si>
    <t>2.1.1.</t>
  </si>
  <si>
    <t>2.1.2.</t>
  </si>
  <si>
    <t>2.2.1.</t>
  </si>
  <si>
    <t>Эффективное предоставление субсидий юридическим лицам с целью создания новых рабочих мест</t>
  </si>
  <si>
    <t>Утверждение порядка компенсации работникам расходов на оплату стоимости проезда к месту использования отдыха и обратно</t>
  </si>
  <si>
    <t>Привелечение средств вышестоящих бюджетов (развитие материально-технической базы)</t>
  </si>
  <si>
    <t>да/нет</t>
  </si>
  <si>
    <t>Кондопожского муниципального района</t>
  </si>
  <si>
    <t>Наименование</t>
  </si>
  <si>
    <t>х</t>
  </si>
  <si>
    <t>Непревышение установленных целевых значений показателей средней заработной платы</t>
  </si>
  <si>
    <t>7.</t>
  </si>
  <si>
    <t xml:space="preserve">тыс. рублей </t>
  </si>
  <si>
    <t>Снижение  задолженности по арендной плате за земельные участки и имущество, находящееся в муниципальной собственности: 
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проведение работы по взысканию задолженности по арендной плате за использование муниципального имущества и земельных участков  (предъявление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 и т.д.);
- ведение реестра исполнительных документов по взысканию задолженности в бюджет за использование муниципального имущества, проведение ежеквартальной сверки результатов взыскания с территориальными органами Федеральной службы судебных приставов. Принятие решений о направлении исков об обеспечительных мерах в рамках исковой работы по взысканию задолженности через суд</t>
  </si>
  <si>
    <t>Организация взаимодействия с гражданами и юридическими лицами в целях обеспечения увеличения доходов от самообложения граждан и безвозмездных поступлений от физических и юридических лиц (в том числе в рамках реализации программы поддержки местных инициатив)</t>
  </si>
  <si>
    <t>Организация взаимодействия с гражданами и юридическими лицами в целях обеспечения увеличения доходов от самообложения граждан и безвозмездных поступлений от физических и юридических лиц (в том числе в рамках реализации программы ТОС)</t>
  </si>
  <si>
    <t>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утверждение порядка, предусматривающего направление экономии, сложившейся по итогам закупок, на финансовое обеспечение первоочередных расходных обязательств</t>
  </si>
  <si>
    <t>5.6.</t>
  </si>
  <si>
    <t>5.4.</t>
  </si>
  <si>
    <t>рабочее место</t>
  </si>
  <si>
    <t>Наличие соответствующей нормы Решения Совета Кондопожского муниципального района</t>
  </si>
  <si>
    <t>Соблюдение целей, условий, критериев отбора и порядка предоставления субсидий</t>
  </si>
  <si>
    <t>Проверка обоснований определения сметной стоимости</t>
  </si>
  <si>
    <t>3.7.</t>
  </si>
  <si>
    <t>Вовлечение в налоговый оборот земельных участков</t>
  </si>
  <si>
    <t>количество вовлеченных в налоговый оборот земельных участков</t>
  </si>
  <si>
    <t>Повышение эффективности претензионно-исковой работы по взысканию задолженности по арендной плате за земельные участки и имущество, находящееся в муниципальной собственности</t>
  </si>
  <si>
    <t>Увеличение доходной части бюджета Кондопожского муниципального района</t>
  </si>
  <si>
    <t>8.</t>
  </si>
  <si>
    <t>Привлечение дополнительных средств</t>
  </si>
  <si>
    <t>Мероприятия по сокращению (предупреждению образования) просроченной дебиторской и просроченной кредиторской задолженности консалидированного бюджета Кондопожского муниципального района</t>
  </si>
  <si>
    <t>инвентаризация дебиторской и кредиторской задолженности</t>
  </si>
  <si>
    <t>Мероприятия, направленные на сокращение просроченной дебиторской и просроченной кредиторской задолженности бюджета Кондопожского муниципального района</t>
  </si>
  <si>
    <t>Реализация плана погашения дебиторской задолженности</t>
  </si>
  <si>
    <t xml:space="preserve">Мониторинг налогоплательщиков, имеющих  задолженность по НДФЛ и страховым взносам,  имеющих признаки неформальной занятости и (или) осуществляющих выплату неофициальной заработной платы для рассмотрение на  Межведомственной комиссии по мобилизации дополнительных налоговых и неналоговых доходов </t>
  </si>
  <si>
    <t>Мониторинг количества налогоплательщиков,  осуществляющих выплату заработной платы ниже размера, установленного Соглашением о минимальной заработной плате в Республике Карелия;
 имеющих признаки неформальной занятости и (или) осуществляющих выплату неофициальной заработной платы;
имеющих значительные суммы налогового разрыва по страховым взносам и НДФЛ, имеющих задолженность по НДФЛ и страховым взносам</t>
  </si>
  <si>
    <t>Реализация мероприятий по государственной поддержке малого и среднего предпринимательства (в т.ч. Поддержка субъектов малого и среднего предпринимательства в моногородах)</t>
  </si>
  <si>
    <t>Количество вновь созданных рабочих мест (включая вновь зарегистрированных индивидуальных предпринимателей) субъектами малого и среднего предпринимательства, получившими государственную поддержку</t>
  </si>
  <si>
    <t>3.8.</t>
  </si>
  <si>
    <t>Оптимизация расходов бюджета Кондопожского муниципального района по осуществлению расходных обязательств, софинансируемых из федерального бюджета</t>
  </si>
  <si>
    <t>Привлечение дополнительных финансовых средств из федерального бюджета на реализацию национальных проектов</t>
  </si>
  <si>
    <t>мероприятия по списанию нереальной к взысканию (безнадежной) дебиторской задолженности и невостребованной кредиторской задолженности в соответствии с Инструкцией, утвержденной приказом Министерства финансов Российской Федерации от 1 декабря 2010 года № 157н и нормами Гражданского кодекса РФ</t>
  </si>
  <si>
    <t>Оптимизация штатной численности МДОУ № 20 "Колосок"  ввиду сокращения количества групп и с учетом нормативов по определению численности персонала</t>
  </si>
  <si>
    <t>Вовлечение в налоговый оборот объектов недвижимости</t>
  </si>
  <si>
    <t>Выявление нерационально и неэффективно используемых земельных участков</t>
  </si>
  <si>
    <t>Проведение заседаний Комиссии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</si>
  <si>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</t>
  </si>
  <si>
    <t>Мониторинг источников доходов</t>
  </si>
  <si>
    <t>Открытие новых предприятий на территории ТОСЭР "Кондопога"</t>
  </si>
  <si>
    <t>Проведение анализа штатных расписаний муниципальных учреждений и выработка предложений по ее оптимизации</t>
  </si>
  <si>
    <t>снижение объема просроченной дебиторской задолженности по сравнению с уровнем предыдущего года (%)</t>
  </si>
  <si>
    <t xml:space="preserve">оптимизация и эффективность охранного процесса дошкольных образовательных учреждений, а также применение систем видеонаблюдения </t>
  </si>
  <si>
    <t>Вовлечение в налоговый оборот объектов недвижимости:
- выявление неучтенных (в отношении которых государственный кадастровый учет и (или) государственная регистрация прав не осуществлена) объектов недвижимости на территории муниципального образования;
- проведение работы по дополнению и (или) уточнению сведений об объектах недвижимого имущества, в том числе: установление (уточнение) площадей зданий, помещений, сооружений; установление (уточнение ареса места нахождения зданий, помещений, сооружений; установление правообладателей зданий, помещений, сооружений</t>
  </si>
  <si>
    <t>Мониторинг количества проведенных торгов по продаже права заключения договоров аренды муниципального имущества, находящихся в муниципальной собственности</t>
  </si>
  <si>
    <t>Проведение торгов (да/нет)</t>
  </si>
  <si>
    <t xml:space="preserve">Непревышение установленных целевых значений показателей средней заработной платы педагогических работников общеобразовательных организаций, дошкольных образовательных организаций, организаций дополнительного образования детей, работников учреждений культуры   </t>
  </si>
  <si>
    <t>Установление запрета на увеличение  численности муниципальных служащих и работников казенных учреждений Кондопожского муниципального района, за исключением случаев изменения  функций органов местного самоуправления и казенных учреждений Кондопожского муниципального района</t>
  </si>
  <si>
    <t>Расширение рынка платных услуг с целью увеличения объемов доходов от платных услуг, сокращение объема бюджетных расходов с переложением расходов на полученные муниципальными учреждениями доходы от платной деятельности</t>
  </si>
  <si>
    <t>Управление ликвидностью единого счета бюджет</t>
  </si>
  <si>
    <t>Количество предъявленных претензий, исков</t>
  </si>
  <si>
    <t>Создание новых рабочих мест за счет присвоения статуса  территории опережающего социально-экономического развития «Кондопога»</t>
  </si>
  <si>
    <t>Изъятие с 01.02.2022 года непрофильного и не используемого в уставной деятельности государственного (муниципального) имущества, находящегося в оперативном управлении государственных (муниципальных) учреждений, для его дальнейшего целевого использования (передача в аренду, продажа)</t>
  </si>
  <si>
    <t>в т.ч. за счет средств МБТ</t>
  </si>
  <si>
    <t>не менее чем на 15</t>
  </si>
  <si>
    <t xml:space="preserve">Организация межведомственного взаимодействия с  органами исполнительной власти, отраслевыми министерствами и ведомствами, Отделение Социального фонда РФ по Республике Карлия, налоговыми и правоохранительными органами, ГКУ РК "Агентство занятости населения Кондопожского района" по вопросу мониторинга налогоплательщиков:
1) осуществляющих выплату заработной платы ниже размера, установленного Соглашением о минимальной заработной плате в Республике Карелия;
2) имеющих признаки неформальной занятости и (или) осуществляющих выплату неофициальной заработной платы;
3) имеющих значительные суммы налогового разрыва по страховым взносам и НДФЛ, имеющих задолженность по НДФЛ и страховым взносам, а также выплачивающих заработную плату ниже уровня среднеотраслевой заработной платы.
</t>
  </si>
  <si>
    <t>Проведение оценки  налоговых расходов и устранение неэффективных налоговых льгот</t>
  </si>
  <si>
    <t>Проведение оценки налоговых расходов до 01 июня ежегодно</t>
  </si>
  <si>
    <t>Организация работы Комиссии по взысканию дебиторской задолженности</t>
  </si>
  <si>
    <t>Ежегодный мониторинг выполнения главными администраторами доходов бюджета Кондопожского муниципального района утвержденных прогнозных показателей по администрируемым ими доходам</t>
  </si>
  <si>
    <t>Проведение ежегодного мониторинга выполнения главными администраторами доходов утвержденных прогнозных показателей по администрируемым ими доходам</t>
  </si>
  <si>
    <t>2.4.</t>
  </si>
  <si>
    <t>С 01.09.2023 г. уменьшение штатной численности в связи с приведением штатной численности сотрудников в соответствии с объемами оказываемых услуг и  численностью воспитанников на 12,93 шт.ед., в том числе: методист -0,25 шт.ед., воспитатель -6,0 шт.ед., музыкальный руководитель -1,17 шт.ед., инструктор по физической культуре -0,26 шт.ед., помощник воспитателя -5,0 шт.ед., калькулятор -0,25 шт.ед.</t>
  </si>
  <si>
    <t>Оптимизация штатной численности МУ "Кондопожская центральная районная библиотека им. Б.Е. Кравченко" в связи с изъятием из оперативного управления автотранспортного средства ПАЗ 32053 (Библиобус)</t>
  </si>
  <si>
    <t>с 01.05.2023 года -   в связи с изъятием из оперативного управления автотранспортного средства ПАЗ 32053 (Библиобус) и приведением штатной численности сотрудников в соответствии с объемами оказываемых услуг, сокращение штатной численности составит 1 шт ед. водителя</t>
  </si>
  <si>
    <t>Оптимизация штатной численности МОУ ГСОШ  ввиду закрытия интерната</t>
  </si>
  <si>
    <t>2.1.5.</t>
  </si>
  <si>
    <t>Оптимизация штатной численности МОУ ГСОШ  ввиду сокращения количества групп и с учетом нормативов по определению численности персонала</t>
  </si>
  <si>
    <t>2.1.6.</t>
  </si>
  <si>
    <t>по состоянию на 01 апреля 2024 года</t>
  </si>
  <si>
    <t>Исполнено на отчетную дату (01.04.2024)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</si>
  <si>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ежемесячная, начиная с апреля месяца 2024 года</t>
    </r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</si>
  <si>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отчетным, за 2024 год до 15 января 2025 года</t>
    </r>
  </si>
  <si>
    <t>2024 год</t>
  </si>
  <si>
    <t>Рассмотрение налогоплательщиков на Межведомственной комиссии по мобилизации дополнительных налоговых и неналоговых доходов в консолидированный бюджет Кондопожского муниципального района, вопросам обеспечения полной и своевременной выплаты заработной платы, поступления страховых взносов, подготовка предложений по рассмотрению организаций на республиканских комиссиях</t>
  </si>
  <si>
    <t>Расширение налоговой базы местных бюджетов за счет налогов по специальным налоговым режимам</t>
  </si>
  <si>
    <t xml:space="preserve">Организация работы Межведомственной комиссии по мобилизации дополнительных налоговых и неналоговых доходов в консолидированный бюджет Кондопожского муниципального района, вопросам обеспечения полной и своевременной выплаты заработной платы, поступления страховых взносов </t>
  </si>
  <si>
    <t>Обеспечение темпа роста налоговых и неналоговых доходовконсалидированного бюджета Кондопожского муниципального района по итогам исполнения бюджета за очередной финансовый год  по сравнению с отчетным финансовым годом по указанным показателям в сопоставимых условиях</t>
  </si>
  <si>
    <t>Увеличение доходов от самообложения граждан и безвозмездных поступлений от физических и юридических лиц</t>
  </si>
  <si>
    <t>Реорганизация образовательных учреждений путем присоединения МОУ средняя общеобразовательная школа  № 6 г. Кондопоги Республики Карелия к МОУ  средняя общеобразовательная школа № 7 г. Кондопоги Республики Карелия</t>
  </si>
  <si>
    <t>с 01.07.2023 года - Приведение штатной численности сотрудников в соответствии с объемами оказываемых услуг и  численностью обучающихся, сокращение 4,82 шт. ед., в том числе  1 шт.ед. - директор, 1,17 шт.ед. - учитель, 1,25 шт.ед. - уборщик служебных помещений, 0,40 шт.ед. - дворник, 1,00 шт.ед. - вахтер</t>
  </si>
  <si>
    <t xml:space="preserve">С 01.09.2023 г. приведение штатной численности сотрудников в соответствии с объемами оказываемых услуг и  численностью обучающихся, уменьшение штатной численности всего - 9,05 шт.ед., в том числе: заместитель директора по УВР "-"0,1 шт.ед., заместитель директора по воспитательной работе "-"0,50 шт.ед., заместитель директора по научно-методической работе "-"0,50 шт.ед., заместитель директора по АХЧ "-"0,50 шт.ед., заместитель директора по безопасности "-"0,15 шт.ед., социальный педагог "-"0,75 шт.ед., педагог дополнительного образования "-"0,43 шт.ед., учитель "-"1,62 шт.ед., педагог-организатор "-"1,00 шт.ед., методист "-"0,25 шт.ед., тьютор "-"0,50 шт.ед., секретарь "-"1,00 шт.ед., инженер-программист "+"0,50 шт.ед., заведующий хозяйством "+"0,25 шт.ед., библиотекарь "-"0,50 шт.ед., техник "-"0,50 шт.ед., лаборант "-"0,50 шт.ед., младший воспитатель "-"1,00 шт.ед.                                                                     С 01.10.2023 г. педагог - психолог "-"0,50  шт.ед.                                          С 10.10.2023 г. заместитель директора по УВР "+"0,50 шт.ед., педагог дополнительного образования "-"0,25 шт.ед.       </t>
  </si>
  <si>
    <t>Реорганизация образовательных учреждений путем присоединения МОУ средняя общеобразовательная школа  № 2 г. Кондопоги Республики Карелия к МОУ  средняя общеобразовательная школа № 1 г. Кондопоги Республики Карелия</t>
  </si>
  <si>
    <t>с 01.09.2025 года - Приведение штатной численности сотрудников в соответствии с объемами оказываемых услуг и  численностью обучающихся, сокращение 3 шт. ед., в том числе  1 шт.ед. - директор, 2 шт.ед. - учитель</t>
  </si>
  <si>
    <t>Реорганизация образовательных учреждений путем присоединения МОУ Сунская ОШ к МОУ  средняя общеобразовательная школа № 3 г. Кондопоги Республики Карелия</t>
  </si>
  <si>
    <t>Сокращение 7,95 шт ед с 13.01.2022, в т.ч.  - 1 шт ед учителя-логопеда, - 3.6 шт ед воспитателя,-  0,26 шт ед инструктора по физической культуре, - 0,34 шт ед музыкально руководителя, - 2,5 шт ед помощника воспитателя, - 0,25 шт ед методиста. Сокращение  11,35шт. ед. с 01.03.2022 года , в т.ч.: - 1 шт ед зав корпусом, - 0,25 шт ед методиста, -1,5 шт ед дворника, - 0,5 шт ед завхоза, -1,1 шт ед уборщика служебных помещений, -0,25 шт ед инженера-энергетика, - 1 шт ед калькулятора, -2,5 шт ед повара, - 1 шт ед кухонного рабочего, -0,5 шт ед грузчика, -0,5 шт ед машиниста по стирке и ремонту спецодежды, -0,5 шт ед кладовщика, -0,75 ст. кастелянши. Сокращениес 01.04.2022  3 шт ед, в т.ч. - 2 шт ед ассистента (помощника) по оказанию тех.помощи инвалидам и лицам с ОВЗ, - 1 шт ед повара. Сокращение с 06.06.2022 года 3,75 шт ед, в т.ч.:  - 2шт ед калькулятора, -1 шт ед кухонного рабочего, -0,75 шт ед машиниста по стирке и ремонту спецодежды. Сокращение с 01.10.2022 года на 28,35 шт. ед.: -0,5 шт ед методиста, -11,4 шт ед воспитателя, - 1,45 шт ед музыкального руководителя, -7,5 шт ед помощника воспитателя,- 1,25 шт ед зав хозяйством, -1 шт ед уборщика служебных помещений, -2,5 шт ед повара, -0.5 шт ед кастелянши, -1,25 шт ед кладовщика, -0,5 шт ед кухонного рабочего, -0,5 шт ед - машиниста  по стирке и ремонту спецодежды</t>
  </si>
  <si>
    <t>с 01.04.2023 сокращение 1,5 шт. ед, в т.ч. - 1шт ед зам директора, + 1 шт ед. контрактного управляющего, -1,25 шт. ед дворника,- 0,25 шт. ед специалиста по кадрам</t>
  </si>
  <si>
    <t>Оптимизация штатной численности МУ "Кондопожская центральная районная библиотека им. Б.Е. Кравченко" обусловленная уменьшением численности населения в Кондопожском городском поселении, в том числе школьного и детского возраста</t>
  </si>
  <si>
    <t>с 01.07.2024 года сокращение  3 шт.ед.(бибилиотекарь)</t>
  </si>
  <si>
    <t>с 26.07.2023- в связи с закрытием интерната  и приведением штатной численности сотрудников в соответствии с объемами оказываемых услуг, сокращение штатной численности составит 3,2 шт ед., в т.ч. младший воспитатель -2,2 шт. ед, воспитатель -0,5 шт. ед, зам директора по УВР -0,5 шт. ед.                                                                                                                                             с 01.09.2023 + 0,2 шт. ед уборщик служ помещений</t>
  </si>
  <si>
    <t>2.1.7.</t>
  </si>
  <si>
    <t>с 01.09.2023 года - в связи с сокращение количества групп и приведением штатной численности сотрудников в соответствии с объемами оказываемых услуг и  численностью воспитанников, сокращение штатной численности составит 2,65 шт ед., в том числе:  воспитатель -1,5 шт. ед., музыкальный руководитель - 0,25 шт. ед., млад. воспитатель -0,9 шт. ед.</t>
  </si>
  <si>
    <t>2.1.8.</t>
  </si>
  <si>
    <t xml:space="preserve">Оптимизация штатной численности в учреждениях  дополнительного образования в связи с приведением в соответствие с объемами оказываемых услуг и началом нового учебного года </t>
  </si>
  <si>
    <t>С 01.10.2023 г. уменьшение штатной численности  в МОУ "ДДТ" всего  на "-"3,68 шт.ед., в том числе педагог доп.образования "-"3,68 шт.ед., С 01.10.2024 г. уменьшение штатной численности  всего  на "-"5 шт.ед., в том числе педагог доп.образования  "-"5 шт.ед.</t>
  </si>
  <si>
    <t>2.1.9.</t>
  </si>
  <si>
    <t>перевод корпусов МДОУ № 20 "Колосок" на охрану с использованием технических средств видеонаблюдения,сокращение с 01.04.2023 г. 3 шт .ед., с 04.07.2023 -3 шт. ед.</t>
  </si>
  <si>
    <t>Оптимизация штатной численности в учреждениях общего образования, дополнительного образования, культуры и спорта, в связи с приведением в соответствие с объемами оказываемых услуг (увеличение норм убираемой площади)</t>
  </si>
  <si>
    <t>с 01.07.2024 сокращение уборщик служ помещений,  в связи с увеличением норм убираемой площади: с 750 до 1250 кв.м.в общеобразовательных учреждениях, расположенных в городских школах с численностью обучающихся более 500 человек (- 14,9 ставки) ; с 750 до 1500 кв.м.в общеобразовательных учреждениях,расположенных в сельской местности, в школах с численностью обучающихся менее 150 человек ( - 6,6 ставки);  с 750 до 1500 кв.м.в учреждениях дополнительного образования ( -6,5 ставки), культуры (- 1,0 ставка) и спорта (0,25 ставки). Итого - 29,25 ставки.</t>
  </si>
  <si>
    <t>2.7.1.</t>
  </si>
  <si>
    <t>2.7.2.</t>
  </si>
  <si>
    <t>2.7.3.</t>
  </si>
  <si>
    <t>2.8.</t>
  </si>
  <si>
    <t>Совершенствование системы закупок на обеспечение функций органов местного самоуправления, муниципальных учреждений Кондопожского муниципального района</t>
  </si>
  <si>
    <t>3.6.</t>
  </si>
  <si>
    <t>Эффективное использование  муниципального имущества, высвобождение помещений, занимаемых казеным учреждением "Админитсративно-хозяйственное управление"в цокольном этаже многоквартирного дома</t>
  </si>
  <si>
    <t>Эффективное использование  муниципального имущества (изъятие из оперативного управления 2-х корпусов МДОУ № 20 "Колосок (Корпус № 1 ул. Заводская, д. 30а; корпус № 2 ул. Заводская д.17а)</t>
  </si>
  <si>
    <t>Изъятие с 01.07.2024 года муниципального имущества, находящегося в оперативном управлении государственных (муниципальных) учреждений, для его дальнейшего  использования . Переезд казенного учреждения в осовободившиеся кабинеты МОУ ДО "ДТДиЮ", сокращение неэффективных расходов по расходам на управление многоквартирным домом с площадью 301,40 кв.м по адресу (ул.Калинина,13).</t>
  </si>
  <si>
    <t>3.9.</t>
  </si>
  <si>
    <t>Эффективное использование  муниципального имущества, высвобождение помещений, занимаемых казеным учреждением МУ СШ № 2 Г. КОНДОПОГА РК в цокольном этаже многоквартирного дома</t>
  </si>
  <si>
    <t>Изъятие с 01.07.2024 года муниципального имущества, находящегося в оперативном управлении государственных (муниципальных) учреждений, для его дальнейшего  использования . Переезд казенного учреждения в свободные помещения МУ ДО СШОР, сокращение неэффективных расходов по расходам на управление многоквартирным домом с площадью 295,9 кв.м по адресу (ул.Пролетарская,40).</t>
  </si>
  <si>
    <t>Эффективное использование  муниципального имущества (изъятие из оперативного управления корпуса МОУ СОШ№7 по ул. Заводская д.24)</t>
  </si>
  <si>
    <t>3.10.</t>
  </si>
  <si>
    <t>Изъятие с 01.09.2025 года муниципального имущества, находящегося в оперативном управлении государственных (муниципальных) учреждений, для его дальнейшего  использования (предача в аренду, продажа). Перевод  классов в свободные помещения МУ СОШ № 7.</t>
  </si>
  <si>
    <t>3.11.</t>
  </si>
  <si>
    <t xml:space="preserve">Изъятие с 01.09.2025 года муниципального имущества, находящегося в оперативном управлении государственных (муниципальных) учреждений, для его дальнейшего  использования (предача в аренду, продажа). Организация подвоза обучающихся в классы МОУ Кончезерская СОШ </t>
  </si>
  <si>
    <t>Эффективное использование  муниципального имущества (изъятие из оперативного управления здания МОУ Спасогубская ОШ) и организация подвоза обучающихся в МОУ Кончезерская СОШ (после проведения капитального ремонта)</t>
  </si>
  <si>
    <t>3.12.</t>
  </si>
  <si>
    <t>Управление муниципальным долгом Кондопожского муниципального района и оптимизация расходов на обслуживание муниципального долга</t>
  </si>
  <si>
    <t>Привлечение  бюджетных кредитов в течении года</t>
  </si>
  <si>
    <t>Анализ состояния просроченной дебиторской и просроченной задолженности</t>
  </si>
  <si>
    <t>снижение (отсутствие) просроченной кредиторской задолженности</t>
  </si>
  <si>
    <t>списание нереальной к взысканию (безнадежной) дебиторской задолженности и невостребованной кредиторской задолженности</t>
  </si>
  <si>
    <t>Вовлечение в налоговый оборот земельных участков:
- выявление отсутствующих и (или) недостоверных сведений о земельных участках (кадастровая стоимость, площадь, категория земель и (или) вид разрешенного использования, группа видов разрешенного использования), для дальнейшего определения (уточнения) и вовлечения в налоговый оборот</t>
  </si>
  <si>
    <t>заседаний</t>
  </si>
  <si>
    <t>темп роста (%)</t>
  </si>
  <si>
    <t>2.1.3.</t>
  </si>
  <si>
    <t>2.1.4.</t>
  </si>
  <si>
    <t>принятие мер, обеспечивающих снижение просроченной кредиторской задолженности (план погашения просроченной кредиторской задолженности)</t>
  </si>
  <si>
    <t>с 01.06.2023 года - В связи с сокращение количества групп  и приведением штатной численности сотрудников в соответствии с объемами оказываемых услуг и  численностью воспитанников, сокращение штатной численности составит 20,25 шт ед., в том числе: методист -0,5 шт. ед,  воспитатель -6 шт. ед., музыкальный руководитель - 1 шт. ед., инструктор по физической культуре -0,5 шт. ед., помощник воспитателя -5 шт. ед.,зав. хозяйством -0,75 шт. ед, дворник - 1 шт. ед, уборщик служ помещений -0,75 шт. ед, повар -2 шт. ед, кастелянша -0,75 шт. ед, кладовщик -0,75 шт. ед, кух рабочий -1 шт. ед, машинист по стирке и ремонту спец одежды -0,25 шт. ед. С 15.06.2023 г. "+"0,25 шт.ед. по должности "тьютор".</t>
  </si>
  <si>
    <t>ВСЕГО             (2023-2026 г.г.)</t>
  </si>
  <si>
    <t>_______________________________</t>
  </si>
  <si>
    <t>Начальник финансового управления</t>
  </si>
  <si>
    <t>Администрации Кондопожского муниципального района</t>
  </si>
  <si>
    <t>И.В. Давыдченко</t>
  </si>
  <si>
    <t>Д.А.Зацепин</t>
  </si>
  <si>
    <t xml:space="preserve">Глава Администрации </t>
  </si>
  <si>
    <t>Исполнитель:  Демидова Т.С,  Болундь З.Е., Лозовик Е.В.</t>
  </si>
  <si>
    <t>тел.8-964-318-9131</t>
  </si>
  <si>
    <t>За отчетный период (январь-март 2024 года) предъявлено 6 досудебных предупреждений на сумму 587,83 тыс.руб., в досудебном порядке оплачено 441,98 тыс.руб., фссп - 16,07</t>
  </si>
  <si>
    <t>нет</t>
  </si>
  <si>
    <t>Мониторинг соблюдения нормативных затрат, утвержденных Постановлением Администрации Кондопожского муниципального района от  30 марта  2021 г. № 307   "Об утверждении  нормативных затрат на обеспечение функций органов местного самоуправления Кондопожского муниципального района и муниципальных учреждений Кондопожского муниципального района"</t>
  </si>
  <si>
    <t>-</t>
  </si>
  <si>
    <t xml:space="preserve">Мониторинг соблюдение лимитов потребления, утвержденных  Постановлением Администрации Кондопожского муниципального района от 23.01.2024 г.  №  44 "Об утверждение лимитов потребления электрической и тепловой энергии, водоснабжения, водоотведения по  муниципальным учреждениям, финансируемым из бюджета Кондопожского муниципального района, на 2024 год" </t>
  </si>
  <si>
    <t>Мониторинг соблюдения нормативов затрат на оказание муниципальных услуг Распоряжением от  29.09.2023 года № 570-р "Об утверждении значений нормативов затрат на оказание муниципальных услуг в сфере дополнительного образования"</t>
  </si>
  <si>
    <t>Мониторинг соблюдения норм расхода ГСМ, утвержденных Постановлением  Администрации Кондопожского муниципального района от 02.05. 2023 г.  №  510 "Об утверждение норм расхода горюче-смазочных материалов для муниципальных учреждений Кондопожского муниципального района" (с изменениями от 18.12.2023 № 1375)</t>
  </si>
  <si>
    <t>Мониторинг компенсации работникам расходов на оплату стоимости проезда к месту отдыха, утвержденного  Решением Совета Кондопожского муниципального района от 25 августа 2021 года № 3 "Об  утверждении Положения о порядке компенсации расходов на оплату стоимости проезда и провоза багажа к месту использования отпуска и обратно для лиц, работающих в муниципальных учреждениях, органах местного самоуправления, финансируемых из бюджета Кондопожского муниципального района расположенных в районах Крайнего Севера и приравненных к ним местностях, и членов их семей"</t>
  </si>
  <si>
    <t>15.04.2024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</si>
</sst>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name val="Calibri"/>
      <family val="2"/>
      <scheme val="minor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207">
    <xf numFmtId="0" fontId="0" fillId="0" borderId="0" xfId="0"/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wrapText="1"/>
    </xf>
    <xf numFmtId="0" fontId="4" fillId="5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8" fillId="0" borderId="0" xfId="0" applyFont="1"/>
    <xf numFmtId="0" fontId="8" fillId="0" borderId="0" xfId="0" applyFont="1" applyProtection="1">
      <protection locked="0"/>
    </xf>
    <xf numFmtId="0" fontId="8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3" fontId="15" fillId="5" borderId="5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8" borderId="1" xfId="0" applyNumberFormat="1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6" fillId="8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top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4" fontId="15" fillId="5" borderId="5" xfId="0" applyNumberFormat="1" applyFont="1" applyFill="1" applyBorder="1" applyAlignment="1">
      <alignment horizontal="center" vertical="center" wrapText="1"/>
    </xf>
    <xf numFmtId="164" fontId="16" fillId="7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8" borderId="1" xfId="0" applyFont="1" applyFill="1" applyBorder="1" applyAlignment="1">
      <alignment horizontal="left" vertical="top" wrapText="1"/>
    </xf>
    <xf numFmtId="3" fontId="16" fillId="0" borderId="5" xfId="0" applyNumberFormat="1" applyFont="1" applyFill="1" applyBorder="1" applyAlignment="1">
      <alignment horizontal="center" vertical="center" wrapText="1"/>
    </xf>
    <xf numFmtId="164" fontId="16" fillId="0" borderId="5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164" fontId="15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justify" vertical="top" wrapText="1"/>
    </xf>
    <xf numFmtId="0" fontId="3" fillId="8" borderId="1" xfId="0" applyFont="1" applyFill="1" applyBorder="1" applyAlignment="1">
      <alignment horizontal="justify" vertical="top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3" fontId="16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top" wrapText="1"/>
    </xf>
    <xf numFmtId="0" fontId="3" fillId="8" borderId="5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right" vertical="top" wrapText="1"/>
    </xf>
    <xf numFmtId="0" fontId="3" fillId="8" borderId="1" xfId="0" applyFont="1" applyFill="1" applyBorder="1" applyAlignment="1">
      <alignment horizontal="left" vertical="center" wrapText="1"/>
    </xf>
    <xf numFmtId="3" fontId="16" fillId="8" borderId="5" xfId="0" applyNumberFormat="1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top" wrapText="1"/>
    </xf>
    <xf numFmtId="164" fontId="4" fillId="7" borderId="1" xfId="0" applyNumberFormat="1" applyFont="1" applyFill="1" applyBorder="1" applyAlignment="1">
      <alignment horizontal="left" vertical="center" wrapText="1"/>
    </xf>
    <xf numFmtId="164" fontId="15" fillId="7" borderId="1" xfId="0" applyNumberFormat="1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21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justify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3" fillId="0" borderId="18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3" fontId="16" fillId="1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5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9" fontId="16" fillId="5" borderId="5" xfId="0" applyNumberFormat="1" applyFont="1" applyFill="1" applyBorder="1" applyAlignment="1">
      <alignment horizontal="center" vertical="center" wrapText="1"/>
    </xf>
    <xf numFmtId="9" fontId="15" fillId="4" borderId="1" xfId="0" applyNumberFormat="1" applyFont="1" applyFill="1" applyBorder="1" applyAlignment="1">
      <alignment horizontal="center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9" fontId="16" fillId="2" borderId="1" xfId="0" applyNumberFormat="1" applyFont="1" applyFill="1" applyBorder="1" applyAlignment="1">
      <alignment horizontal="center" vertical="center" wrapText="1"/>
    </xf>
    <xf numFmtId="9" fontId="16" fillId="9" borderId="1" xfId="0" applyNumberFormat="1" applyFont="1" applyFill="1" applyBorder="1" applyAlignment="1">
      <alignment horizontal="center" vertical="center" wrapText="1"/>
    </xf>
    <xf numFmtId="9" fontId="16" fillId="7" borderId="1" xfId="0" applyNumberFormat="1" applyFont="1" applyFill="1" applyBorder="1" applyAlignment="1">
      <alignment horizontal="center" vertical="center" wrapText="1"/>
    </xf>
    <xf numFmtId="9" fontId="16" fillId="8" borderId="1" xfId="0" applyNumberFormat="1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 wrapText="1"/>
    </xf>
    <xf numFmtId="9" fontId="16" fillId="3" borderId="1" xfId="0" applyNumberFormat="1" applyFont="1" applyFill="1" applyBorder="1" applyAlignment="1">
      <alignment horizontal="center" vertical="center" wrapText="1"/>
    </xf>
    <xf numFmtId="9" fontId="16" fillId="10" borderId="1" xfId="0" applyNumberFormat="1" applyFont="1" applyFill="1" applyBorder="1" applyAlignment="1">
      <alignment horizontal="center" vertical="center" wrapText="1"/>
    </xf>
    <xf numFmtId="9" fontId="16" fillId="8" borderId="5" xfId="0" applyNumberFormat="1" applyFont="1" applyFill="1" applyBorder="1" applyAlignment="1">
      <alignment horizontal="center" vertical="center" wrapText="1"/>
    </xf>
    <xf numFmtId="10" fontId="16" fillId="2" borderId="1" xfId="0" applyNumberFormat="1" applyFont="1" applyFill="1" applyBorder="1" applyAlignment="1">
      <alignment horizontal="center" vertical="center" wrapText="1"/>
    </xf>
    <xf numFmtId="165" fontId="15" fillId="6" borderId="1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9" fontId="16" fillId="8" borderId="2" xfId="0" applyNumberFormat="1" applyFont="1" applyFill="1" applyBorder="1" applyAlignment="1">
      <alignment horizontal="center" vertical="center" wrapText="1"/>
    </xf>
    <xf numFmtId="9" fontId="16" fillId="8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6" borderId="3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4" fontId="15" fillId="0" borderId="2" xfId="0" applyNumberFormat="1" applyFont="1" applyFill="1" applyBorder="1" applyAlignment="1">
      <alignment horizontal="center" vertical="center" wrapText="1"/>
    </xf>
    <xf numFmtId="164" fontId="15" fillId="0" borderId="5" xfId="0" applyNumberFormat="1" applyFont="1" applyFill="1" applyBorder="1" applyAlignment="1">
      <alignment horizontal="center" vertical="center" wrapText="1"/>
    </xf>
    <xf numFmtId="164" fontId="16" fillId="8" borderId="2" xfId="0" applyNumberFormat="1" applyFont="1" applyFill="1" applyBorder="1" applyAlignment="1">
      <alignment horizontal="center" vertical="center" wrapText="1"/>
    </xf>
    <xf numFmtId="164" fontId="16" fillId="8" borderId="5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right" wrapText="1"/>
    </xf>
    <xf numFmtId="0" fontId="6" fillId="4" borderId="18" xfId="0" applyFont="1" applyFill="1" applyBorder="1" applyAlignment="1">
      <alignment horizontal="right" wrapText="1"/>
    </xf>
    <xf numFmtId="0" fontId="6" fillId="4" borderId="4" xfId="0" applyFont="1" applyFill="1" applyBorder="1" applyAlignment="1">
      <alignment horizontal="right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top" wrapText="1"/>
    </xf>
    <xf numFmtId="0" fontId="4" fillId="6" borderId="18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tabSelected="1" zoomScale="50" zoomScaleNormal="50" workbookViewId="0">
      <pane ySplit="11" topLeftCell="A12" activePane="bottomLeft" state="frozen"/>
      <selection pane="bottomLeft" activeCell="S78" sqref="S78"/>
    </sheetView>
  </sheetViews>
  <sheetFormatPr defaultColWidth="9.140625" defaultRowHeight="23.25" x14ac:dyDescent="0.25"/>
  <cols>
    <col min="1" max="1" width="7" style="2" customWidth="1"/>
    <col min="2" max="2" width="10.85546875" style="2" customWidth="1"/>
    <col min="3" max="3" width="89.5703125" style="1" customWidth="1"/>
    <col min="4" max="4" width="41.85546875" style="1" hidden="1" customWidth="1"/>
    <col min="5" max="5" width="80" style="1" customWidth="1"/>
    <col min="6" max="6" width="36.28515625" style="54" customWidth="1"/>
    <col min="7" max="7" width="24.85546875" style="53" customWidth="1"/>
    <col min="8" max="8" width="24.7109375" style="53" customWidth="1"/>
    <col min="9" max="9" width="14.5703125" style="53" customWidth="1"/>
    <col min="10" max="16384" width="9.140625" style="2"/>
  </cols>
  <sheetData>
    <row r="1" spans="1:9" ht="20.25" customHeight="1" x14ac:dyDescent="0.25">
      <c r="A1" s="198" t="s">
        <v>63</v>
      </c>
      <c r="B1" s="198"/>
      <c r="C1" s="198"/>
      <c r="D1" s="198"/>
      <c r="E1" s="198"/>
      <c r="F1" s="198"/>
      <c r="G1" s="198"/>
      <c r="H1" s="198"/>
      <c r="I1" s="198"/>
    </row>
    <row r="2" spans="1:9" ht="20.25" customHeight="1" x14ac:dyDescent="0.25">
      <c r="A2" s="198" t="s">
        <v>83</v>
      </c>
      <c r="B2" s="198"/>
      <c r="C2" s="198"/>
      <c r="D2" s="198"/>
      <c r="E2" s="198"/>
      <c r="F2" s="198"/>
      <c r="G2" s="198"/>
      <c r="H2" s="198"/>
      <c r="I2" s="198"/>
    </row>
    <row r="3" spans="1:9" ht="20.25" customHeight="1" x14ac:dyDescent="0.25">
      <c r="A3" s="198" t="s">
        <v>154</v>
      </c>
      <c r="B3" s="198"/>
      <c r="C3" s="198"/>
      <c r="D3" s="198"/>
      <c r="E3" s="198"/>
      <c r="F3" s="198"/>
      <c r="G3" s="198"/>
      <c r="H3" s="198"/>
      <c r="I3" s="198"/>
    </row>
    <row r="4" spans="1:9" ht="20.25" customHeight="1" x14ac:dyDescent="0.25">
      <c r="A4" s="199" t="s">
        <v>156</v>
      </c>
      <c r="B4" s="199"/>
      <c r="C4" s="199"/>
      <c r="D4" s="199"/>
      <c r="E4" s="199"/>
      <c r="F4" s="199"/>
      <c r="G4" s="199"/>
      <c r="H4" s="199"/>
      <c r="I4" s="199"/>
    </row>
    <row r="5" spans="1:9" ht="20.25" customHeight="1" x14ac:dyDescent="0.25">
      <c r="A5" s="199" t="s">
        <v>157</v>
      </c>
      <c r="B5" s="199"/>
      <c r="C5" s="199"/>
      <c r="D5" s="199"/>
      <c r="E5" s="199"/>
      <c r="F5" s="199"/>
      <c r="G5" s="199"/>
      <c r="H5" s="199"/>
      <c r="I5" s="199"/>
    </row>
    <row r="6" spans="1:9" ht="20.25" customHeight="1" x14ac:dyDescent="0.25">
      <c r="A6" s="199" t="s">
        <v>46</v>
      </c>
      <c r="B6" s="199"/>
      <c r="C6" s="199"/>
      <c r="D6" s="199"/>
      <c r="E6" s="199"/>
      <c r="F6" s="199"/>
      <c r="G6" s="199"/>
      <c r="H6" s="199"/>
      <c r="I6" s="199"/>
    </row>
    <row r="7" spans="1:9" ht="21" thickBot="1" x14ac:dyDescent="0.3">
      <c r="B7" s="200"/>
      <c r="C7" s="200"/>
      <c r="D7" s="200"/>
      <c r="E7" s="200"/>
      <c r="F7" s="200"/>
      <c r="G7" s="200"/>
      <c r="H7" s="200"/>
      <c r="I7" s="200"/>
    </row>
    <row r="8" spans="1:9" s="3" customFormat="1" ht="75" customHeight="1" x14ac:dyDescent="0.25">
      <c r="A8" s="151" t="s">
        <v>0</v>
      </c>
      <c r="B8" s="154" t="s">
        <v>53</v>
      </c>
      <c r="C8" s="157" t="s">
        <v>1</v>
      </c>
      <c r="D8" s="157"/>
      <c r="E8" s="154" t="s">
        <v>51</v>
      </c>
      <c r="F8" s="162" t="s">
        <v>50</v>
      </c>
      <c r="G8" s="162"/>
      <c r="H8" s="162"/>
      <c r="I8" s="162"/>
    </row>
    <row r="9" spans="1:9" s="3" customFormat="1" ht="69" customHeight="1" x14ac:dyDescent="0.25">
      <c r="A9" s="152"/>
      <c r="B9" s="155"/>
      <c r="C9" s="158"/>
      <c r="D9" s="158"/>
      <c r="E9" s="155"/>
      <c r="F9" s="203" t="s">
        <v>47</v>
      </c>
      <c r="G9" s="204"/>
      <c r="H9" s="205" t="s">
        <v>155</v>
      </c>
      <c r="I9" s="205"/>
    </row>
    <row r="10" spans="1:9" s="3" customFormat="1" ht="26.25" customHeight="1" x14ac:dyDescent="0.25">
      <c r="A10" s="152"/>
      <c r="B10" s="155"/>
      <c r="C10" s="163" t="s">
        <v>54</v>
      </c>
      <c r="D10" s="163" t="s">
        <v>55</v>
      </c>
      <c r="E10" s="155"/>
      <c r="F10" s="165" t="s">
        <v>215</v>
      </c>
      <c r="G10" s="38" t="s">
        <v>48</v>
      </c>
      <c r="H10" s="165" t="s">
        <v>88</v>
      </c>
      <c r="I10" s="165" t="s">
        <v>49</v>
      </c>
    </row>
    <row r="11" spans="1:9" s="3" customFormat="1" ht="42.75" customHeight="1" thickBot="1" x14ac:dyDescent="0.3">
      <c r="A11" s="153"/>
      <c r="B11" s="156"/>
      <c r="C11" s="164"/>
      <c r="D11" s="164"/>
      <c r="E11" s="156"/>
      <c r="F11" s="166"/>
      <c r="G11" s="39" t="s">
        <v>158</v>
      </c>
      <c r="H11" s="166"/>
      <c r="I11" s="166"/>
    </row>
    <row r="12" spans="1:9" s="3" customFormat="1" ht="33.75" customHeight="1" x14ac:dyDescent="0.25">
      <c r="A12" s="148" t="s">
        <v>56</v>
      </c>
      <c r="B12" s="149"/>
      <c r="C12" s="149"/>
      <c r="D12" s="149"/>
      <c r="E12" s="149"/>
      <c r="F12" s="149"/>
      <c r="G12" s="149"/>
      <c r="H12" s="149"/>
      <c r="I12" s="150"/>
    </row>
    <row r="13" spans="1:9" s="3" customFormat="1" ht="24.75" customHeight="1" x14ac:dyDescent="0.25">
      <c r="A13" s="201" t="s">
        <v>52</v>
      </c>
      <c r="B13" s="202"/>
      <c r="C13" s="202"/>
      <c r="D13" s="115"/>
      <c r="E13" s="19"/>
      <c r="F13" s="40">
        <f>F14+F19</f>
        <v>181167.11424999998</v>
      </c>
      <c r="G13" s="40">
        <f>G14+G19</f>
        <v>61064.983789999998</v>
      </c>
      <c r="H13" s="57">
        <f>H14+H19</f>
        <v>18654.354237299998</v>
      </c>
      <c r="I13" s="127">
        <f>IF(OR(G13=0,H13=0),"",H13/G13)</f>
        <v>0.30548365166936858</v>
      </c>
    </row>
    <row r="14" spans="1:9" s="10" customFormat="1" ht="41.25" customHeight="1" x14ac:dyDescent="0.25">
      <c r="A14" s="15"/>
      <c r="B14" s="9" t="s">
        <v>2</v>
      </c>
      <c r="C14" s="12" t="s">
        <v>4</v>
      </c>
      <c r="D14" s="12"/>
      <c r="E14" s="12"/>
      <c r="F14" s="45">
        <f>F15+F17+F18</f>
        <v>9414.2000000000007</v>
      </c>
      <c r="G14" s="45">
        <f t="shared" ref="G14:H14" si="0">G15+G17+G18</f>
        <v>1500</v>
      </c>
      <c r="H14" s="56">
        <f t="shared" si="0"/>
        <v>458.05</v>
      </c>
      <c r="I14" s="128">
        <f>H15/G15</f>
        <v>0.30536666666666668</v>
      </c>
    </row>
    <row r="15" spans="1:9" s="7" customFormat="1" ht="52.5" customHeight="1" x14ac:dyDescent="0.25">
      <c r="A15" s="21">
        <v>1</v>
      </c>
      <c r="B15" s="35" t="s">
        <v>25</v>
      </c>
      <c r="C15" s="87" t="s">
        <v>43</v>
      </c>
      <c r="D15" s="87"/>
      <c r="E15" s="87"/>
      <c r="F15" s="47">
        <f>SUM(F16:F16)</f>
        <v>8070</v>
      </c>
      <c r="G15" s="47">
        <f>SUM(G16:G16)</f>
        <v>1500</v>
      </c>
      <c r="H15" s="110">
        <f>SUM(H16:H16)</f>
        <v>458.05</v>
      </c>
      <c r="I15" s="129">
        <f>H15/G15</f>
        <v>0.30536666666666668</v>
      </c>
    </row>
    <row r="16" spans="1:9" ht="333" customHeight="1" x14ac:dyDescent="0.25">
      <c r="A16" s="16">
        <v>2</v>
      </c>
      <c r="B16" s="20" t="s">
        <v>31</v>
      </c>
      <c r="C16" s="22" t="s">
        <v>89</v>
      </c>
      <c r="D16" s="8"/>
      <c r="E16" s="8" t="s">
        <v>224</v>
      </c>
      <c r="F16" s="41">
        <v>8070</v>
      </c>
      <c r="G16" s="41">
        <v>1500</v>
      </c>
      <c r="H16" s="42">
        <v>458.05</v>
      </c>
      <c r="I16" s="129">
        <f t="shared" ref="I16" si="1">H16/G16</f>
        <v>0.30536666666666668</v>
      </c>
    </row>
    <row r="17" spans="1:9" ht="161.25" customHeight="1" x14ac:dyDescent="0.25">
      <c r="A17" s="17">
        <v>3</v>
      </c>
      <c r="B17" s="35" t="s">
        <v>42</v>
      </c>
      <c r="C17" s="87" t="s">
        <v>90</v>
      </c>
      <c r="D17" s="87"/>
      <c r="E17" s="111" t="s">
        <v>163</v>
      </c>
      <c r="F17" s="47">
        <v>256.60000000000002</v>
      </c>
      <c r="G17" s="47">
        <v>0</v>
      </c>
      <c r="H17" s="47">
        <v>0</v>
      </c>
      <c r="I17" s="129">
        <v>0</v>
      </c>
    </row>
    <row r="18" spans="1:9" ht="155.25" customHeight="1" x14ac:dyDescent="0.25">
      <c r="A18" s="17">
        <v>4</v>
      </c>
      <c r="B18" s="35" t="s">
        <v>87</v>
      </c>
      <c r="C18" s="87" t="s">
        <v>91</v>
      </c>
      <c r="D18" s="87"/>
      <c r="E18" s="111" t="s">
        <v>163</v>
      </c>
      <c r="F18" s="47">
        <v>1087.5999999999999</v>
      </c>
      <c r="G18" s="47">
        <v>0</v>
      </c>
      <c r="H18" s="47">
        <v>0</v>
      </c>
      <c r="I18" s="129">
        <v>0</v>
      </c>
    </row>
    <row r="19" spans="1:9" s="11" customFormat="1" ht="38.25" customHeight="1" x14ac:dyDescent="0.35">
      <c r="A19" s="18"/>
      <c r="B19" s="9" t="s">
        <v>3</v>
      </c>
      <c r="C19" s="12" t="s">
        <v>5</v>
      </c>
      <c r="D19" s="12"/>
      <c r="E19" s="12"/>
      <c r="F19" s="45">
        <f>F23+F46</f>
        <v>171752.91424999997</v>
      </c>
      <c r="G19" s="45">
        <f t="shared" ref="G19:H19" si="2">G23+G46</f>
        <v>59564.983789999998</v>
      </c>
      <c r="H19" s="45">
        <f t="shared" si="2"/>
        <v>18196.304237299999</v>
      </c>
      <c r="I19" s="128">
        <f t="shared" ref="I19:I47" si="3">IF(OR(G19=0,H19=0),"",H19/G19)</f>
        <v>0.30548659765361785</v>
      </c>
    </row>
    <row r="20" spans="1:9" s="11" customFormat="1" ht="22.5" x14ac:dyDescent="0.35">
      <c r="A20" s="181" t="s">
        <v>62</v>
      </c>
      <c r="B20" s="182"/>
      <c r="C20" s="183"/>
      <c r="D20" s="12"/>
      <c r="E20" s="12"/>
      <c r="F20" s="45">
        <f>F19-F21</f>
        <v>53959.154129999966</v>
      </c>
      <c r="G20" s="45">
        <f>G19-G21</f>
        <v>17543.644069999995</v>
      </c>
      <c r="H20" s="45">
        <f>H19-H21</f>
        <v>3725.0939422999982</v>
      </c>
      <c r="I20" s="128">
        <f t="shared" si="3"/>
        <v>0.2123329638606832</v>
      </c>
    </row>
    <row r="21" spans="1:9" s="11" customFormat="1" ht="38.25" customHeight="1" x14ac:dyDescent="0.35">
      <c r="A21" s="181" t="s">
        <v>138</v>
      </c>
      <c r="B21" s="182"/>
      <c r="C21" s="183"/>
      <c r="D21" s="12"/>
      <c r="E21" s="12"/>
      <c r="F21" s="45">
        <v>117793.76012000001</v>
      </c>
      <c r="G21" s="45">
        <v>42021.339720000004</v>
      </c>
      <c r="H21" s="45">
        <f>6922.210295+7549</f>
        <v>14471.210295000001</v>
      </c>
      <c r="I21" s="128">
        <f t="shared" si="3"/>
        <v>0.34437765172233303</v>
      </c>
    </row>
    <row r="22" spans="1:9" ht="44.25" hidden="1" customHeight="1" x14ac:dyDescent="0.25">
      <c r="A22" s="16">
        <v>16</v>
      </c>
      <c r="B22" s="36" t="s">
        <v>16</v>
      </c>
      <c r="C22" s="23" t="s">
        <v>67</v>
      </c>
      <c r="D22" s="4"/>
      <c r="E22" s="28"/>
      <c r="F22" s="41"/>
      <c r="G22" s="46"/>
      <c r="H22" s="46"/>
      <c r="I22" s="130" t="str">
        <f t="shared" si="3"/>
        <v/>
      </c>
    </row>
    <row r="23" spans="1:9" s="6" customFormat="1" x14ac:dyDescent="0.25">
      <c r="A23" s="86">
        <v>5</v>
      </c>
      <c r="B23" s="66" t="s">
        <v>17</v>
      </c>
      <c r="C23" s="63" t="s">
        <v>9</v>
      </c>
      <c r="D23" s="63"/>
      <c r="E23" s="63"/>
      <c r="F23" s="65">
        <f>F24+F39+F45</f>
        <v>111387.86424999998</v>
      </c>
      <c r="G23" s="65">
        <f t="shared" ref="G23:H23" si="4">G24+G39+G45</f>
        <v>45407.913789999999</v>
      </c>
      <c r="H23" s="65">
        <f t="shared" si="4"/>
        <v>8968.2770072999992</v>
      </c>
      <c r="I23" s="131">
        <f t="shared" si="3"/>
        <v>0.19750471357869445</v>
      </c>
    </row>
    <row r="24" spans="1:9" ht="88.5" customHeight="1" x14ac:dyDescent="0.25">
      <c r="A24" s="77">
        <v>5</v>
      </c>
      <c r="B24" s="78" t="s">
        <v>18</v>
      </c>
      <c r="C24" s="79" t="s">
        <v>68</v>
      </c>
      <c r="D24" s="64"/>
      <c r="E24" s="80"/>
      <c r="F24" s="81">
        <f>F25+F26+F27+F28+F29+F31+F32+F33+F34+F35+F36+F37+F38</f>
        <v>86029.817559999996</v>
      </c>
      <c r="G24" s="81">
        <f t="shared" ref="G24:H24" si="5">G25+G26+G27+G28+G29+G31+G32+G33+G34+G35+G36+G37+G38</f>
        <v>35640.961960000001</v>
      </c>
      <c r="H24" s="81">
        <f t="shared" si="5"/>
        <v>8340.2086124999987</v>
      </c>
      <c r="I24" s="132">
        <f>H24/G24</f>
        <v>0.2340062712633921</v>
      </c>
    </row>
    <row r="25" spans="1:9" ht="138" customHeight="1" x14ac:dyDescent="0.25">
      <c r="A25" s="184">
        <v>6</v>
      </c>
      <c r="B25" s="186" t="s">
        <v>76</v>
      </c>
      <c r="C25" s="186" t="s">
        <v>164</v>
      </c>
      <c r="D25" s="87"/>
      <c r="E25" s="8" t="s">
        <v>165</v>
      </c>
      <c r="F25" s="47">
        <v>3252.9887100000001</v>
      </c>
      <c r="G25" s="47">
        <v>2784.46029</v>
      </c>
      <c r="H25" s="48">
        <v>696.11506999999995</v>
      </c>
      <c r="I25" s="133">
        <f>H25/G25</f>
        <v>0.24999999910215992</v>
      </c>
    </row>
    <row r="26" spans="1:9" s="55" customFormat="1" ht="409.6" customHeight="1" x14ac:dyDescent="0.25">
      <c r="A26" s="185"/>
      <c r="B26" s="187"/>
      <c r="C26" s="187"/>
      <c r="D26" s="87"/>
      <c r="E26" s="8" t="s">
        <v>166</v>
      </c>
      <c r="F26" s="47">
        <v>6697.03946</v>
      </c>
      <c r="G26" s="47">
        <v>5006.7831200000001</v>
      </c>
      <c r="H26" s="48">
        <f>5006.78312/12*3</f>
        <v>1251.69578</v>
      </c>
      <c r="I26" s="133">
        <f>H26/G26</f>
        <v>0.25</v>
      </c>
    </row>
    <row r="27" spans="1:9" s="55" customFormat="1" ht="106.5" customHeight="1" x14ac:dyDescent="0.25">
      <c r="A27" s="36">
        <v>7</v>
      </c>
      <c r="B27" s="20" t="s">
        <v>77</v>
      </c>
      <c r="C27" s="20" t="s">
        <v>167</v>
      </c>
      <c r="D27" s="87"/>
      <c r="E27" s="8" t="s">
        <v>168</v>
      </c>
      <c r="F27" s="47">
        <v>3201.8666699999999</v>
      </c>
      <c r="G27" s="47">
        <v>0</v>
      </c>
      <c r="H27" s="48">
        <v>0</v>
      </c>
      <c r="I27" s="133">
        <v>0</v>
      </c>
    </row>
    <row r="28" spans="1:9" s="55" customFormat="1" ht="103.5" customHeight="1" x14ac:dyDescent="0.25">
      <c r="A28" s="123">
        <v>8</v>
      </c>
      <c r="B28" s="116" t="s">
        <v>211</v>
      </c>
      <c r="C28" s="116" t="s">
        <v>169</v>
      </c>
      <c r="D28" s="87"/>
      <c r="E28" s="8" t="s">
        <v>168</v>
      </c>
      <c r="F28" s="47">
        <v>3201.8666699999999</v>
      </c>
      <c r="G28" s="47">
        <v>0</v>
      </c>
      <c r="H28" s="48">
        <v>0</v>
      </c>
      <c r="I28" s="133">
        <v>0</v>
      </c>
    </row>
    <row r="29" spans="1:9" ht="408.75" customHeight="1" x14ac:dyDescent="0.25">
      <c r="A29" s="184">
        <v>9</v>
      </c>
      <c r="B29" s="189" t="s">
        <v>212</v>
      </c>
      <c r="C29" s="186" t="s">
        <v>118</v>
      </c>
      <c r="D29" s="22" t="s">
        <v>81</v>
      </c>
      <c r="E29" s="167" t="s">
        <v>170</v>
      </c>
      <c r="F29" s="169">
        <v>25538.728279999999</v>
      </c>
      <c r="G29" s="169">
        <v>0</v>
      </c>
      <c r="H29" s="171">
        <v>0</v>
      </c>
      <c r="I29" s="141">
        <v>0</v>
      </c>
    </row>
    <row r="30" spans="1:9" s="55" customFormat="1" ht="48.75" customHeight="1" x14ac:dyDescent="0.25">
      <c r="A30" s="188"/>
      <c r="B30" s="190"/>
      <c r="C30" s="192"/>
      <c r="D30" s="22"/>
      <c r="E30" s="168"/>
      <c r="F30" s="170"/>
      <c r="G30" s="170"/>
      <c r="H30" s="172"/>
      <c r="I30" s="142"/>
    </row>
    <row r="31" spans="1:9" s="55" customFormat="1" ht="81" customHeight="1" x14ac:dyDescent="0.25">
      <c r="A31" s="188"/>
      <c r="B31" s="190"/>
      <c r="C31" s="192"/>
      <c r="D31" s="22"/>
      <c r="E31" s="8" t="s">
        <v>171</v>
      </c>
      <c r="F31" s="47">
        <v>1293.88075</v>
      </c>
      <c r="G31" s="47">
        <v>769.26845000000003</v>
      </c>
      <c r="H31" s="48">
        <f>769.26845/12*3</f>
        <v>192.31711250000001</v>
      </c>
      <c r="I31" s="133">
        <f>H31/G31</f>
        <v>0.25</v>
      </c>
    </row>
    <row r="32" spans="1:9" s="55" customFormat="1" ht="282.75" customHeight="1" x14ac:dyDescent="0.25">
      <c r="A32" s="188"/>
      <c r="B32" s="190"/>
      <c r="C32" s="192"/>
      <c r="D32" s="22"/>
      <c r="E32" s="8" t="s">
        <v>214</v>
      </c>
      <c r="F32" s="47">
        <v>15871.41372</v>
      </c>
      <c r="G32" s="47">
        <v>10614.54211</v>
      </c>
      <c r="H32" s="48">
        <f>10614.54211/12*3</f>
        <v>2653.6355275000001</v>
      </c>
      <c r="I32" s="133">
        <f t="shared" ref="I32:I40" si="6">H32/G32</f>
        <v>0.25</v>
      </c>
    </row>
    <row r="33" spans="1:9" s="55" customFormat="1" ht="172.5" customHeight="1" x14ac:dyDescent="0.25">
      <c r="A33" s="185"/>
      <c r="B33" s="191"/>
      <c r="C33" s="187"/>
      <c r="D33" s="22"/>
      <c r="E33" s="25" t="s">
        <v>147</v>
      </c>
      <c r="F33" s="47">
        <v>10338.67173</v>
      </c>
      <c r="G33" s="47">
        <v>7754.0038000000004</v>
      </c>
      <c r="H33" s="48">
        <f>7754.0038/12*3</f>
        <v>1938.5009500000001</v>
      </c>
      <c r="I33" s="133">
        <f t="shared" si="6"/>
        <v>0.25</v>
      </c>
    </row>
    <row r="34" spans="1:9" s="55" customFormat="1" ht="118.5" customHeight="1" x14ac:dyDescent="0.25">
      <c r="A34" s="122">
        <v>10</v>
      </c>
      <c r="B34" s="125" t="s">
        <v>151</v>
      </c>
      <c r="C34" s="88" t="s">
        <v>148</v>
      </c>
      <c r="D34" s="22"/>
      <c r="E34" s="8" t="s">
        <v>149</v>
      </c>
      <c r="F34" s="47">
        <v>963.63624000000004</v>
      </c>
      <c r="G34" s="47">
        <v>578.18173999999999</v>
      </c>
      <c r="H34" s="48">
        <f>578.18174/12*3</f>
        <v>144.545435</v>
      </c>
      <c r="I34" s="133">
        <f t="shared" si="6"/>
        <v>0.25</v>
      </c>
    </row>
    <row r="35" spans="1:9" s="55" customFormat="1" ht="118.5" customHeight="1" x14ac:dyDescent="0.25">
      <c r="A35" s="122">
        <v>11</v>
      </c>
      <c r="B35" s="125" t="s">
        <v>153</v>
      </c>
      <c r="C35" s="117" t="s">
        <v>172</v>
      </c>
      <c r="D35" s="22"/>
      <c r="E35" s="4" t="s">
        <v>173</v>
      </c>
      <c r="F35" s="47">
        <v>2906.18118</v>
      </c>
      <c r="G35" s="47">
        <v>968.72706000000005</v>
      </c>
      <c r="H35" s="48">
        <v>0</v>
      </c>
      <c r="I35" s="133">
        <v>0</v>
      </c>
    </row>
    <row r="36" spans="1:9" s="55" customFormat="1" ht="172.5" customHeight="1" x14ac:dyDescent="0.25">
      <c r="A36" s="122">
        <v>12</v>
      </c>
      <c r="B36" s="125" t="s">
        <v>175</v>
      </c>
      <c r="C36" s="117" t="s">
        <v>150</v>
      </c>
      <c r="D36" s="22"/>
      <c r="E36" s="8" t="s">
        <v>174</v>
      </c>
      <c r="F36" s="47">
        <v>1844.9069300000001</v>
      </c>
      <c r="G36" s="47">
        <v>1383.6802</v>
      </c>
      <c r="H36" s="48">
        <f>1383.6802/12*3</f>
        <v>345.92005</v>
      </c>
      <c r="I36" s="133">
        <f t="shared" si="6"/>
        <v>0.25</v>
      </c>
    </row>
    <row r="37" spans="1:9" s="55" customFormat="1" ht="172.5" customHeight="1" x14ac:dyDescent="0.25">
      <c r="A37" s="122">
        <v>13</v>
      </c>
      <c r="B37" s="125" t="s">
        <v>177</v>
      </c>
      <c r="C37" s="117" t="s">
        <v>152</v>
      </c>
      <c r="D37" s="22"/>
      <c r="E37" s="8" t="s">
        <v>176</v>
      </c>
      <c r="F37" s="47">
        <v>1812.2725600000001</v>
      </c>
      <c r="G37" s="47">
        <v>1574.34258</v>
      </c>
      <c r="H37" s="48">
        <f>1574.34258/12*3</f>
        <v>393.585645</v>
      </c>
      <c r="I37" s="133">
        <f t="shared" si="6"/>
        <v>0.25</v>
      </c>
    </row>
    <row r="38" spans="1:9" s="55" customFormat="1" ht="138.75" customHeight="1" x14ac:dyDescent="0.25">
      <c r="A38" s="121">
        <v>14</v>
      </c>
      <c r="B38" s="124" t="s">
        <v>180</v>
      </c>
      <c r="C38" s="89" t="s">
        <v>178</v>
      </c>
      <c r="D38" s="22"/>
      <c r="E38" s="8" t="s">
        <v>179</v>
      </c>
      <c r="F38" s="47">
        <v>9106.3646599999993</v>
      </c>
      <c r="G38" s="47">
        <v>4206.9726099999998</v>
      </c>
      <c r="H38" s="48">
        <f>2895.57217/12*3</f>
        <v>723.89304249999998</v>
      </c>
      <c r="I38" s="133">
        <f t="shared" si="6"/>
        <v>0.17206982540825241</v>
      </c>
    </row>
    <row r="39" spans="1:9" ht="139.5" customHeight="1" x14ac:dyDescent="0.25">
      <c r="A39" s="82">
        <v>15</v>
      </c>
      <c r="B39" s="83" t="s">
        <v>19</v>
      </c>
      <c r="C39" s="79" t="s">
        <v>69</v>
      </c>
      <c r="D39" s="64"/>
      <c r="E39" s="84" t="s">
        <v>85</v>
      </c>
      <c r="F39" s="81">
        <f>F40</f>
        <v>3594.0119399999999</v>
      </c>
      <c r="G39" s="81">
        <f>G40</f>
        <v>2512.27358</v>
      </c>
      <c r="H39" s="81">
        <f t="shared" ref="H39" si="7">H40</f>
        <v>628.06839479999996</v>
      </c>
      <c r="I39" s="132">
        <f t="shared" si="6"/>
        <v>0.24999999992039082</v>
      </c>
    </row>
    <row r="40" spans="1:9" ht="75" x14ac:dyDescent="0.25">
      <c r="A40" s="122">
        <v>16</v>
      </c>
      <c r="B40" s="25" t="s">
        <v>78</v>
      </c>
      <c r="C40" s="22" t="s">
        <v>127</v>
      </c>
      <c r="D40" s="87"/>
      <c r="E40" s="22" t="s">
        <v>181</v>
      </c>
      <c r="F40" s="47">
        <v>3594.0119399999999</v>
      </c>
      <c r="G40" s="47">
        <v>2512.27358</v>
      </c>
      <c r="H40" s="48">
        <f>6*26.7993*1.302*12/12*3</f>
        <v>628.06839479999996</v>
      </c>
      <c r="I40" s="133">
        <f t="shared" si="6"/>
        <v>0.24999999992039082</v>
      </c>
    </row>
    <row r="41" spans="1:9" ht="75" hidden="1" x14ac:dyDescent="0.25">
      <c r="A41" s="16">
        <v>24</v>
      </c>
      <c r="B41" s="72" t="s">
        <v>20</v>
      </c>
      <c r="C41" s="60" t="s">
        <v>13</v>
      </c>
      <c r="D41" s="70"/>
      <c r="E41" s="69" t="s">
        <v>85</v>
      </c>
      <c r="F41" s="44"/>
      <c r="G41" s="44"/>
      <c r="H41" s="41"/>
      <c r="I41" s="130">
        <v>0</v>
      </c>
    </row>
    <row r="42" spans="1:9" ht="104.25" hidden="1" customHeight="1" x14ac:dyDescent="0.25">
      <c r="A42" s="16" t="e">
        <f>#REF!+1</f>
        <v>#REF!</v>
      </c>
      <c r="B42" s="72"/>
      <c r="C42" s="73"/>
      <c r="D42" s="70"/>
      <c r="E42" s="68"/>
      <c r="F42" s="44"/>
      <c r="G42" s="71"/>
      <c r="H42" s="48"/>
      <c r="I42" s="130">
        <v>0</v>
      </c>
    </row>
    <row r="43" spans="1:9" s="32" customFormat="1" hidden="1" x14ac:dyDescent="0.25">
      <c r="A43" s="16"/>
      <c r="B43" s="72"/>
      <c r="C43" s="74"/>
      <c r="D43" s="75"/>
      <c r="E43" s="68"/>
      <c r="F43" s="48"/>
      <c r="G43" s="71"/>
      <c r="H43" s="48"/>
      <c r="I43" s="134" t="str">
        <f t="shared" si="3"/>
        <v/>
      </c>
    </row>
    <row r="44" spans="1:9" s="32" customFormat="1" hidden="1" x14ac:dyDescent="0.25">
      <c r="A44" s="16"/>
      <c r="B44" s="72"/>
      <c r="C44" s="74"/>
      <c r="D44" s="75"/>
      <c r="E44" s="68"/>
      <c r="F44" s="48"/>
      <c r="G44" s="71"/>
      <c r="H44" s="48"/>
      <c r="I44" s="134" t="str">
        <f t="shared" si="3"/>
        <v/>
      </c>
    </row>
    <row r="45" spans="1:9" s="59" customFormat="1" ht="220.5" customHeight="1" x14ac:dyDescent="0.25">
      <c r="A45" s="77">
        <v>17</v>
      </c>
      <c r="B45" s="83" t="s">
        <v>20</v>
      </c>
      <c r="C45" s="79" t="s">
        <v>182</v>
      </c>
      <c r="D45" s="85"/>
      <c r="E45" s="67" t="s">
        <v>183</v>
      </c>
      <c r="F45" s="58">
        <v>21764.034749999999</v>
      </c>
      <c r="G45" s="58">
        <v>7254.6782499999999</v>
      </c>
      <c r="H45" s="58">
        <v>0</v>
      </c>
      <c r="I45" s="132">
        <v>0</v>
      </c>
    </row>
    <row r="46" spans="1:9" s="6" customFormat="1" x14ac:dyDescent="0.25">
      <c r="A46" s="17"/>
      <c r="B46" s="5" t="s">
        <v>24</v>
      </c>
      <c r="C46" s="13" t="s">
        <v>12</v>
      </c>
      <c r="D46" s="13"/>
      <c r="E46" s="13"/>
      <c r="F46" s="43">
        <f>F47+F48+F49+F52+F53+F54</f>
        <v>60365.049999999996</v>
      </c>
      <c r="G46" s="43">
        <f t="shared" ref="G46:H46" si="8">G47+G48+G49+G52+G53+G54</f>
        <v>14157.070000000002</v>
      </c>
      <c r="H46" s="43">
        <f t="shared" si="8"/>
        <v>9228.0272299999997</v>
      </c>
      <c r="I46" s="135">
        <f t="shared" ref="I46" si="9">IF(OR(G46=0,H46=0),"",H46/G46)</f>
        <v>0.65183171588471334</v>
      </c>
    </row>
    <row r="47" spans="1:9" s="6" customFormat="1" ht="177" customHeight="1" x14ac:dyDescent="0.25">
      <c r="A47" s="16">
        <v>18</v>
      </c>
      <c r="B47" s="20" t="s">
        <v>26</v>
      </c>
      <c r="C47" s="22" t="s">
        <v>188</v>
      </c>
      <c r="D47" s="87"/>
      <c r="E47" s="90" t="s">
        <v>92</v>
      </c>
      <c r="F47" s="41">
        <v>45160.160000000003</v>
      </c>
      <c r="G47" s="41">
        <v>12000</v>
      </c>
      <c r="H47" s="48">
        <f>687.99977+520.23496+7553</f>
        <v>8761.2347300000001</v>
      </c>
      <c r="I47" s="133">
        <f t="shared" si="3"/>
        <v>0.73010289416666663</v>
      </c>
    </row>
    <row r="48" spans="1:9" s="6" customFormat="1" ht="177" customHeight="1" x14ac:dyDescent="0.25">
      <c r="A48" s="16">
        <v>19</v>
      </c>
      <c r="B48" s="20" t="s">
        <v>99</v>
      </c>
      <c r="C48" s="22" t="s">
        <v>191</v>
      </c>
      <c r="D48" s="87"/>
      <c r="E48" s="90" t="s">
        <v>137</v>
      </c>
      <c r="F48" s="41">
        <v>3734.34</v>
      </c>
      <c r="G48" s="41">
        <v>1867.17</v>
      </c>
      <c r="H48" s="48">
        <f>1867.17/12*3</f>
        <v>466.79250000000002</v>
      </c>
      <c r="I48" s="133">
        <f>H48/G48</f>
        <v>0.25</v>
      </c>
    </row>
    <row r="49" spans="1:9" s="6" customFormat="1" ht="162" customHeight="1" x14ac:dyDescent="0.25">
      <c r="A49" s="16">
        <v>20</v>
      </c>
      <c r="B49" s="20" t="s">
        <v>114</v>
      </c>
      <c r="C49" s="22" t="s">
        <v>190</v>
      </c>
      <c r="D49" s="87"/>
      <c r="E49" s="22" t="s">
        <v>192</v>
      </c>
      <c r="F49" s="41">
        <v>747.25</v>
      </c>
      <c r="G49" s="41">
        <v>149.44999999999999</v>
      </c>
      <c r="H49" s="48">
        <v>0</v>
      </c>
      <c r="I49" s="133">
        <v>0</v>
      </c>
    </row>
    <row r="50" spans="1:9" s="6" customFormat="1" ht="64.5" hidden="1" customHeight="1" x14ac:dyDescent="0.25">
      <c r="A50" s="16"/>
      <c r="B50" s="20"/>
      <c r="C50" s="24"/>
      <c r="D50" s="87"/>
      <c r="E50" s="8"/>
      <c r="F50" s="42">
        <v>0</v>
      </c>
      <c r="G50" s="42">
        <v>0</v>
      </c>
      <c r="H50" s="112">
        <v>0</v>
      </c>
      <c r="I50" s="136">
        <v>0</v>
      </c>
    </row>
    <row r="51" spans="1:9" s="6" customFormat="1" ht="45" hidden="1" customHeight="1" thickBot="1" x14ac:dyDescent="0.3">
      <c r="A51" s="16"/>
      <c r="B51" s="20"/>
      <c r="C51" s="91"/>
      <c r="D51" s="87"/>
      <c r="E51" s="8"/>
      <c r="F51" s="42">
        <v>0</v>
      </c>
      <c r="G51" s="42">
        <v>0</v>
      </c>
      <c r="H51" s="112">
        <v>0</v>
      </c>
      <c r="I51" s="136">
        <v>0</v>
      </c>
    </row>
    <row r="52" spans="1:9" s="6" customFormat="1" ht="165" customHeight="1" x14ac:dyDescent="0.25">
      <c r="A52" s="36">
        <v>21</v>
      </c>
      <c r="B52" s="20" t="s">
        <v>193</v>
      </c>
      <c r="C52" s="22" t="s">
        <v>194</v>
      </c>
      <c r="D52" s="87"/>
      <c r="E52" s="8" t="s">
        <v>195</v>
      </c>
      <c r="F52" s="62">
        <v>702.25</v>
      </c>
      <c r="G52" s="62">
        <v>140.44999999999999</v>
      </c>
      <c r="H52" s="76">
        <v>0</v>
      </c>
      <c r="I52" s="137">
        <v>0</v>
      </c>
    </row>
    <row r="53" spans="1:9" s="6" customFormat="1" ht="112.5" customHeight="1" x14ac:dyDescent="0.25">
      <c r="A53" s="123">
        <v>22</v>
      </c>
      <c r="B53" s="20" t="s">
        <v>197</v>
      </c>
      <c r="C53" s="92" t="s">
        <v>196</v>
      </c>
      <c r="D53" s="93"/>
      <c r="E53" s="8" t="s">
        <v>198</v>
      </c>
      <c r="F53" s="62">
        <v>1443.45</v>
      </c>
      <c r="G53" s="61">
        <v>0</v>
      </c>
      <c r="H53" s="76">
        <v>0</v>
      </c>
      <c r="I53" s="137">
        <v>0</v>
      </c>
    </row>
    <row r="54" spans="1:9" s="6" customFormat="1" ht="112.5" customHeight="1" thickBot="1" x14ac:dyDescent="0.3">
      <c r="A54" s="123">
        <v>23</v>
      </c>
      <c r="B54" s="20" t="s">
        <v>199</v>
      </c>
      <c r="C54" s="92" t="s">
        <v>201</v>
      </c>
      <c r="D54" s="93"/>
      <c r="E54" s="94" t="s">
        <v>200</v>
      </c>
      <c r="F54" s="62">
        <v>8577.6</v>
      </c>
      <c r="G54" s="61">
        <v>0</v>
      </c>
      <c r="H54" s="76">
        <v>0</v>
      </c>
      <c r="I54" s="137">
        <v>0</v>
      </c>
    </row>
    <row r="55" spans="1:9" ht="28.5" customHeight="1" x14ac:dyDescent="0.25">
      <c r="A55" s="151" t="s">
        <v>0</v>
      </c>
      <c r="B55" s="154" t="s">
        <v>53</v>
      </c>
      <c r="C55" s="157" t="s">
        <v>1</v>
      </c>
      <c r="D55" s="157"/>
      <c r="E55" s="154" t="s">
        <v>51</v>
      </c>
      <c r="F55" s="162" t="s">
        <v>61</v>
      </c>
      <c r="G55" s="162"/>
      <c r="H55" s="162"/>
      <c r="I55" s="162"/>
    </row>
    <row r="56" spans="1:9" x14ac:dyDescent="0.25">
      <c r="A56" s="152"/>
      <c r="B56" s="155"/>
      <c r="C56" s="158"/>
      <c r="D56" s="158"/>
      <c r="E56" s="155"/>
      <c r="F56" s="173" t="s">
        <v>84</v>
      </c>
      <c r="G56" s="173" t="s">
        <v>58</v>
      </c>
      <c r="H56" s="173"/>
      <c r="I56" s="173"/>
    </row>
    <row r="57" spans="1:9" ht="18.75" x14ac:dyDescent="0.25">
      <c r="A57" s="152"/>
      <c r="B57" s="155"/>
      <c r="C57" s="163" t="s">
        <v>54</v>
      </c>
      <c r="D57" s="163" t="s">
        <v>55</v>
      </c>
      <c r="E57" s="155"/>
      <c r="F57" s="173"/>
      <c r="G57" s="165" t="s">
        <v>59</v>
      </c>
      <c r="H57" s="173" t="s">
        <v>60</v>
      </c>
      <c r="I57" s="173" t="s">
        <v>49</v>
      </c>
    </row>
    <row r="58" spans="1:9" ht="24.75" customHeight="1" thickBot="1" x14ac:dyDescent="0.3">
      <c r="A58" s="153"/>
      <c r="B58" s="156"/>
      <c r="C58" s="164"/>
      <c r="D58" s="164"/>
      <c r="E58" s="156"/>
      <c r="F58" s="174"/>
      <c r="G58" s="166"/>
      <c r="H58" s="174"/>
      <c r="I58" s="174"/>
    </row>
    <row r="59" spans="1:9" ht="36.75" customHeight="1" x14ac:dyDescent="0.25">
      <c r="A59" s="148" t="s">
        <v>57</v>
      </c>
      <c r="B59" s="149"/>
      <c r="C59" s="149"/>
      <c r="D59" s="149"/>
      <c r="E59" s="149"/>
      <c r="F59" s="149"/>
      <c r="G59" s="149"/>
      <c r="H59" s="149"/>
      <c r="I59" s="150"/>
    </row>
    <row r="60" spans="1:9" ht="36.75" customHeight="1" x14ac:dyDescent="0.25">
      <c r="A60" s="145" t="s">
        <v>35</v>
      </c>
      <c r="B60" s="146"/>
      <c r="C60" s="146"/>
      <c r="D60" s="146"/>
      <c r="E60" s="146"/>
      <c r="F60" s="146"/>
      <c r="G60" s="146"/>
      <c r="H60" s="146"/>
      <c r="I60" s="147"/>
    </row>
    <row r="61" spans="1:9" s="7" customFormat="1" ht="277.5" customHeight="1" x14ac:dyDescent="0.25">
      <c r="A61" s="159">
        <v>1</v>
      </c>
      <c r="B61" s="178" t="s">
        <v>7</v>
      </c>
      <c r="C61" s="22" t="s">
        <v>140</v>
      </c>
      <c r="D61" s="35"/>
      <c r="E61" s="118" t="s">
        <v>110</v>
      </c>
      <c r="F61" s="49" t="s">
        <v>82</v>
      </c>
      <c r="G61" s="49" t="s">
        <v>65</v>
      </c>
      <c r="H61" s="49" t="s">
        <v>65</v>
      </c>
      <c r="I61" s="134">
        <v>1</v>
      </c>
    </row>
    <row r="62" spans="1:9" ht="139.5" customHeight="1" x14ac:dyDescent="0.25">
      <c r="A62" s="160"/>
      <c r="B62" s="179"/>
      <c r="C62" s="95" t="s">
        <v>159</v>
      </c>
      <c r="D62" s="96"/>
      <c r="E62" s="175" t="s">
        <v>111</v>
      </c>
      <c r="F62" s="49" t="s">
        <v>82</v>
      </c>
      <c r="G62" s="49" t="s">
        <v>65</v>
      </c>
      <c r="H62" s="49" t="s">
        <v>65</v>
      </c>
      <c r="I62" s="134">
        <v>1</v>
      </c>
    </row>
    <row r="63" spans="1:9" ht="108" customHeight="1" x14ac:dyDescent="0.25">
      <c r="A63" s="161"/>
      <c r="B63" s="180"/>
      <c r="C63" s="95" t="s">
        <v>36</v>
      </c>
      <c r="D63" s="96"/>
      <c r="E63" s="176"/>
      <c r="F63" s="97" t="s">
        <v>82</v>
      </c>
      <c r="G63" s="49" t="s">
        <v>65</v>
      </c>
      <c r="H63" s="49" t="s">
        <v>65</v>
      </c>
      <c r="I63" s="134">
        <v>1</v>
      </c>
    </row>
    <row r="64" spans="1:9" ht="131.25" customHeight="1" x14ac:dyDescent="0.25">
      <c r="A64" s="16">
        <v>2</v>
      </c>
      <c r="B64" s="98" t="s">
        <v>10</v>
      </c>
      <c r="C64" s="95" t="s">
        <v>64</v>
      </c>
      <c r="D64" s="96"/>
      <c r="E64" s="176"/>
      <c r="F64" s="97" t="s">
        <v>82</v>
      </c>
      <c r="G64" s="49" t="s">
        <v>65</v>
      </c>
      <c r="H64" s="49" t="s">
        <v>65</v>
      </c>
      <c r="I64" s="134">
        <v>1</v>
      </c>
    </row>
    <row r="65" spans="1:9" ht="126.75" customHeight="1" x14ac:dyDescent="0.25">
      <c r="A65" s="16">
        <v>3</v>
      </c>
      <c r="B65" s="98" t="s">
        <v>15</v>
      </c>
      <c r="C65" s="95" t="s">
        <v>64</v>
      </c>
      <c r="D65" s="96"/>
      <c r="E65" s="177"/>
      <c r="F65" s="97" t="s">
        <v>82</v>
      </c>
      <c r="G65" s="49" t="s">
        <v>65</v>
      </c>
      <c r="H65" s="49" t="s">
        <v>65</v>
      </c>
      <c r="I65" s="134">
        <v>1</v>
      </c>
    </row>
    <row r="66" spans="1:9" s="33" customFormat="1" ht="40.5" customHeight="1" x14ac:dyDescent="0.25">
      <c r="A66" s="145" t="s">
        <v>160</v>
      </c>
      <c r="B66" s="146"/>
      <c r="C66" s="146"/>
      <c r="D66" s="146"/>
      <c r="E66" s="146"/>
      <c r="F66" s="146"/>
      <c r="G66" s="146"/>
      <c r="H66" s="146"/>
      <c r="I66" s="147"/>
    </row>
    <row r="67" spans="1:9" s="33" customFormat="1" ht="61.5" customHeight="1" x14ac:dyDescent="0.25">
      <c r="A67" s="14">
        <v>4</v>
      </c>
      <c r="B67" s="98" t="s">
        <v>18</v>
      </c>
      <c r="C67" s="95" t="s">
        <v>141</v>
      </c>
      <c r="D67" s="96"/>
      <c r="E67" s="119" t="s">
        <v>142</v>
      </c>
      <c r="F67" s="97" t="s">
        <v>82</v>
      </c>
      <c r="G67" s="49" t="s">
        <v>65</v>
      </c>
      <c r="H67" s="49" t="s">
        <v>225</v>
      </c>
      <c r="I67" s="134">
        <v>0</v>
      </c>
    </row>
    <row r="68" spans="1:9" ht="36.75" customHeight="1" x14ac:dyDescent="0.25">
      <c r="A68" s="145" t="s">
        <v>44</v>
      </c>
      <c r="B68" s="146"/>
      <c r="C68" s="146"/>
      <c r="D68" s="146"/>
      <c r="E68" s="146"/>
      <c r="F68" s="146"/>
      <c r="G68" s="146"/>
      <c r="H68" s="146"/>
      <c r="I68" s="147"/>
    </row>
    <row r="69" spans="1:9" ht="185.25" customHeight="1" x14ac:dyDescent="0.25">
      <c r="A69" s="16">
        <v>5</v>
      </c>
      <c r="B69" s="98" t="s">
        <v>26</v>
      </c>
      <c r="C69" s="22" t="s">
        <v>128</v>
      </c>
      <c r="D69" s="96"/>
      <c r="E69" s="8" t="s">
        <v>119</v>
      </c>
      <c r="F69" s="49" t="s">
        <v>82</v>
      </c>
      <c r="G69" s="49" t="s">
        <v>65</v>
      </c>
      <c r="H69" s="49" t="s">
        <v>65</v>
      </c>
      <c r="I69" s="134">
        <v>1</v>
      </c>
    </row>
    <row r="70" spans="1:9" s="33" customFormat="1" ht="126" customHeight="1" x14ac:dyDescent="0.25">
      <c r="A70" s="16">
        <v>6</v>
      </c>
      <c r="B70" s="98" t="s">
        <v>27</v>
      </c>
      <c r="C70" s="22" t="s">
        <v>208</v>
      </c>
      <c r="D70" s="96"/>
      <c r="E70" s="8" t="s">
        <v>100</v>
      </c>
      <c r="F70" s="97" t="s">
        <v>101</v>
      </c>
      <c r="G70" s="49">
        <v>50</v>
      </c>
      <c r="H70" s="49">
        <v>6</v>
      </c>
      <c r="I70" s="134">
        <f>H70/G70</f>
        <v>0.12</v>
      </c>
    </row>
    <row r="71" spans="1:9" ht="58.5" customHeight="1" x14ac:dyDescent="0.25">
      <c r="A71" s="16">
        <v>7</v>
      </c>
      <c r="B71" s="98" t="s">
        <v>28</v>
      </c>
      <c r="C71" s="95" t="s">
        <v>37</v>
      </c>
      <c r="D71" s="96"/>
      <c r="E71" s="8" t="s">
        <v>120</v>
      </c>
      <c r="F71" s="97" t="s">
        <v>82</v>
      </c>
      <c r="G71" s="49" t="s">
        <v>65</v>
      </c>
      <c r="H71" s="49" t="s">
        <v>65</v>
      </c>
      <c r="I71" s="134">
        <v>1</v>
      </c>
    </row>
    <row r="72" spans="1:9" ht="36.75" customHeight="1" x14ac:dyDescent="0.25">
      <c r="A72" s="145" t="s">
        <v>43</v>
      </c>
      <c r="B72" s="146"/>
      <c r="C72" s="146"/>
      <c r="D72" s="146"/>
      <c r="E72" s="146"/>
      <c r="F72" s="146"/>
      <c r="G72" s="146"/>
      <c r="H72" s="146"/>
      <c r="I72" s="147"/>
    </row>
    <row r="73" spans="1:9" ht="75.75" customHeight="1" x14ac:dyDescent="0.25">
      <c r="A73" s="16">
        <v>8</v>
      </c>
      <c r="B73" s="98" t="s">
        <v>31</v>
      </c>
      <c r="C73" s="8" t="s">
        <v>66</v>
      </c>
      <c r="D73" s="96"/>
      <c r="E73" s="8" t="s">
        <v>129</v>
      </c>
      <c r="F73" s="97" t="s">
        <v>130</v>
      </c>
      <c r="G73" s="49" t="s">
        <v>65</v>
      </c>
      <c r="H73" s="49" t="s">
        <v>65</v>
      </c>
      <c r="I73" s="134">
        <v>1</v>
      </c>
    </row>
    <row r="74" spans="1:9" s="37" customFormat="1" ht="316.5" customHeight="1" x14ac:dyDescent="0.25">
      <c r="A74" s="14">
        <v>9</v>
      </c>
      <c r="B74" s="98" t="s">
        <v>32</v>
      </c>
      <c r="C74" s="8" t="s">
        <v>89</v>
      </c>
      <c r="D74" s="96"/>
      <c r="E74" s="8" t="s">
        <v>102</v>
      </c>
      <c r="F74" s="97" t="s">
        <v>135</v>
      </c>
      <c r="G74" s="49">
        <v>130</v>
      </c>
      <c r="H74" s="49">
        <v>6</v>
      </c>
      <c r="I74" s="134">
        <f>H74/G74</f>
        <v>4.6153846153846156E-2</v>
      </c>
    </row>
    <row r="75" spans="1:9" ht="36.75" customHeight="1" x14ac:dyDescent="0.25">
      <c r="A75" s="145" t="s">
        <v>34</v>
      </c>
      <c r="B75" s="146"/>
      <c r="C75" s="146"/>
      <c r="D75" s="146"/>
      <c r="E75" s="146"/>
      <c r="F75" s="146"/>
      <c r="G75" s="146"/>
      <c r="H75" s="146"/>
      <c r="I75" s="147"/>
    </row>
    <row r="76" spans="1:9" ht="146.25" customHeight="1" x14ac:dyDescent="0.25">
      <c r="A76" s="16">
        <v>10</v>
      </c>
      <c r="B76" s="98" t="s">
        <v>38</v>
      </c>
      <c r="C76" s="22" t="s">
        <v>161</v>
      </c>
      <c r="D76" s="96"/>
      <c r="E76" s="99" t="s">
        <v>121</v>
      </c>
      <c r="F76" s="49" t="s">
        <v>209</v>
      </c>
      <c r="G76" s="49">
        <v>11</v>
      </c>
      <c r="H76" s="49">
        <v>3</v>
      </c>
      <c r="I76" s="130">
        <f>H76/G76</f>
        <v>0.27272727272727271</v>
      </c>
    </row>
    <row r="77" spans="1:9" s="34" customFormat="1" ht="46.5" customHeight="1" x14ac:dyDescent="0.25">
      <c r="A77" s="16">
        <v>11</v>
      </c>
      <c r="B77" s="98" t="s">
        <v>39</v>
      </c>
      <c r="C77" s="22" t="s">
        <v>143</v>
      </c>
      <c r="D77" s="96"/>
      <c r="E77" s="8" t="s">
        <v>121</v>
      </c>
      <c r="F77" s="97" t="s">
        <v>209</v>
      </c>
      <c r="G77" s="49">
        <v>10</v>
      </c>
      <c r="H77" s="49">
        <v>1</v>
      </c>
      <c r="I77" s="130">
        <f>H77/G77</f>
        <v>0.1</v>
      </c>
    </row>
    <row r="78" spans="1:9" s="32" customFormat="1" ht="84.75" customHeight="1" x14ac:dyDescent="0.25">
      <c r="A78" s="16">
        <v>12</v>
      </c>
      <c r="B78" s="98" t="s">
        <v>40</v>
      </c>
      <c r="C78" s="22" t="s">
        <v>144</v>
      </c>
      <c r="D78" s="96"/>
      <c r="E78" s="8" t="s">
        <v>145</v>
      </c>
      <c r="F78" s="49" t="s">
        <v>82</v>
      </c>
      <c r="G78" s="49" t="s">
        <v>65</v>
      </c>
      <c r="H78" s="49" t="s">
        <v>65</v>
      </c>
      <c r="I78" s="130">
        <v>1</v>
      </c>
    </row>
    <row r="79" spans="1:9" s="33" customFormat="1" ht="114.75" customHeight="1" x14ac:dyDescent="0.25">
      <c r="A79" s="16">
        <v>13</v>
      </c>
      <c r="B79" s="98" t="s">
        <v>94</v>
      </c>
      <c r="C79" s="22" t="s">
        <v>162</v>
      </c>
      <c r="D79" s="96"/>
      <c r="E79" s="8" t="s">
        <v>103</v>
      </c>
      <c r="F79" s="49" t="s">
        <v>210</v>
      </c>
      <c r="G79" s="49">
        <v>102</v>
      </c>
      <c r="H79" s="206">
        <v>134</v>
      </c>
      <c r="I79" s="138">
        <f>H79/G79</f>
        <v>1.3137254901960784</v>
      </c>
    </row>
    <row r="80" spans="1:9" ht="305.25" customHeight="1" x14ac:dyDescent="0.25">
      <c r="A80" s="16">
        <v>14</v>
      </c>
      <c r="B80" s="98" t="s">
        <v>41</v>
      </c>
      <c r="C80" s="100" t="s">
        <v>112</v>
      </c>
      <c r="D80" s="96"/>
      <c r="E80" s="8" t="s">
        <v>122</v>
      </c>
      <c r="F80" s="97" t="s">
        <v>113</v>
      </c>
      <c r="G80" s="49">
        <v>0</v>
      </c>
      <c r="H80" s="49">
        <v>0</v>
      </c>
      <c r="I80" s="138">
        <v>0</v>
      </c>
    </row>
    <row r="81" spans="1:9" ht="41.25" customHeight="1" x14ac:dyDescent="0.25">
      <c r="A81" s="16">
        <v>15</v>
      </c>
      <c r="B81" s="98" t="s">
        <v>93</v>
      </c>
      <c r="C81" s="101" t="s">
        <v>45</v>
      </c>
      <c r="D81" s="102"/>
      <c r="E81" s="8" t="s">
        <v>123</v>
      </c>
      <c r="F81" s="103" t="s">
        <v>82</v>
      </c>
      <c r="G81" s="104" t="s">
        <v>65</v>
      </c>
      <c r="H81" s="49" t="s">
        <v>65</v>
      </c>
      <c r="I81" s="130">
        <v>1</v>
      </c>
    </row>
    <row r="82" spans="1:9" ht="57" customHeight="1" x14ac:dyDescent="0.25">
      <c r="A82" s="120">
        <v>16</v>
      </c>
      <c r="B82" s="120" t="s">
        <v>104</v>
      </c>
      <c r="C82" s="27" t="s">
        <v>136</v>
      </c>
      <c r="D82" s="26"/>
      <c r="E82" s="27" t="s">
        <v>124</v>
      </c>
      <c r="F82" s="50" t="s">
        <v>95</v>
      </c>
      <c r="G82" s="50">
        <v>0</v>
      </c>
      <c r="H82" s="50">
        <v>0</v>
      </c>
      <c r="I82" s="139">
        <v>0</v>
      </c>
    </row>
    <row r="83" spans="1:9" ht="57" customHeight="1" x14ac:dyDescent="0.25">
      <c r="A83" s="145" t="s">
        <v>6</v>
      </c>
      <c r="B83" s="146"/>
      <c r="C83" s="146"/>
      <c r="D83" s="146"/>
      <c r="E83" s="146"/>
      <c r="F83" s="146"/>
      <c r="G83" s="146"/>
      <c r="H83" s="146"/>
      <c r="I83" s="147"/>
    </row>
    <row r="84" spans="1:9" ht="156" customHeight="1" x14ac:dyDescent="0.25">
      <c r="A84" s="14">
        <v>17</v>
      </c>
      <c r="B84" s="98" t="s">
        <v>7</v>
      </c>
      <c r="C84" s="126" t="s">
        <v>33</v>
      </c>
      <c r="D84" s="4"/>
      <c r="E84" s="8" t="s">
        <v>96</v>
      </c>
      <c r="F84" s="49" t="s">
        <v>82</v>
      </c>
      <c r="G84" s="41" t="s">
        <v>65</v>
      </c>
      <c r="H84" s="41" t="s">
        <v>65</v>
      </c>
      <c r="I84" s="130">
        <v>1</v>
      </c>
    </row>
    <row r="85" spans="1:9" ht="36.75" customHeight="1" x14ac:dyDescent="0.25">
      <c r="A85" s="145" t="s">
        <v>9</v>
      </c>
      <c r="B85" s="146"/>
      <c r="C85" s="146"/>
      <c r="D85" s="146"/>
      <c r="E85" s="146"/>
      <c r="F85" s="146"/>
      <c r="G85" s="146"/>
      <c r="H85" s="146"/>
      <c r="I85" s="147"/>
    </row>
    <row r="86" spans="1:9" s="33" customFormat="1" ht="105.75" customHeight="1" x14ac:dyDescent="0.25">
      <c r="A86" s="20">
        <v>18</v>
      </c>
      <c r="B86" s="20" t="s">
        <v>146</v>
      </c>
      <c r="C86" s="4" t="s">
        <v>131</v>
      </c>
      <c r="D86" s="20"/>
      <c r="E86" s="4" t="s">
        <v>86</v>
      </c>
      <c r="F86" s="49" t="s">
        <v>82</v>
      </c>
      <c r="G86" s="49" t="s">
        <v>65</v>
      </c>
      <c r="H86" s="49" t="s">
        <v>65</v>
      </c>
      <c r="I86" s="134">
        <v>1</v>
      </c>
    </row>
    <row r="87" spans="1:9" ht="88.5" customHeight="1" x14ac:dyDescent="0.25">
      <c r="A87" s="36">
        <v>19</v>
      </c>
      <c r="B87" s="20" t="s">
        <v>21</v>
      </c>
      <c r="C87" s="22" t="s">
        <v>70</v>
      </c>
      <c r="D87" s="99"/>
      <c r="E87" s="8" t="s">
        <v>125</v>
      </c>
      <c r="F87" s="97" t="s">
        <v>82</v>
      </c>
      <c r="G87" s="51" t="s">
        <v>65</v>
      </c>
      <c r="H87" s="49" t="s">
        <v>65</v>
      </c>
      <c r="I87" s="134">
        <v>1</v>
      </c>
    </row>
    <row r="88" spans="1:9" ht="117.75" customHeight="1" x14ac:dyDescent="0.25">
      <c r="A88" s="20">
        <v>20</v>
      </c>
      <c r="B88" s="20" t="s">
        <v>22</v>
      </c>
      <c r="C88" s="22" t="s">
        <v>132</v>
      </c>
      <c r="D88" s="99"/>
      <c r="E88" s="8" t="s">
        <v>96</v>
      </c>
      <c r="F88" s="97" t="s">
        <v>82</v>
      </c>
      <c r="G88" s="51" t="s">
        <v>65</v>
      </c>
      <c r="H88" s="49" t="s">
        <v>65</v>
      </c>
      <c r="I88" s="134">
        <v>1</v>
      </c>
    </row>
    <row r="89" spans="1:9" ht="72.75" customHeight="1" x14ac:dyDescent="0.25">
      <c r="A89" s="20">
        <v>21</v>
      </c>
      <c r="B89" s="20" t="s">
        <v>23</v>
      </c>
      <c r="C89" s="105" t="s">
        <v>71</v>
      </c>
      <c r="D89" s="106"/>
      <c r="E89" s="106"/>
      <c r="F89" s="106"/>
      <c r="G89" s="106"/>
      <c r="H89" s="106"/>
      <c r="I89" s="140"/>
    </row>
    <row r="90" spans="1:9" ht="141" customHeight="1" x14ac:dyDescent="0.25">
      <c r="A90" s="36">
        <v>22</v>
      </c>
      <c r="B90" s="107" t="s">
        <v>184</v>
      </c>
      <c r="C90" s="22" t="s">
        <v>72</v>
      </c>
      <c r="D90" s="99"/>
      <c r="E90" s="8" t="s">
        <v>226</v>
      </c>
      <c r="F90" s="97" t="s">
        <v>82</v>
      </c>
      <c r="G90" s="51" t="s">
        <v>65</v>
      </c>
      <c r="H90" s="51" t="s">
        <v>65</v>
      </c>
      <c r="I90" s="134">
        <v>1</v>
      </c>
    </row>
    <row r="91" spans="1:9" ht="153.75" customHeight="1" x14ac:dyDescent="0.25">
      <c r="A91" s="20">
        <v>23</v>
      </c>
      <c r="B91" s="20" t="s">
        <v>185</v>
      </c>
      <c r="C91" s="22" t="s">
        <v>73</v>
      </c>
      <c r="D91" s="99"/>
      <c r="E91" s="8" t="s">
        <v>230</v>
      </c>
      <c r="F91" s="97" t="s">
        <v>82</v>
      </c>
      <c r="G91" s="51" t="s">
        <v>65</v>
      </c>
      <c r="H91" s="51" t="s">
        <v>65</v>
      </c>
      <c r="I91" s="134">
        <v>1</v>
      </c>
    </row>
    <row r="92" spans="1:9" ht="158.25" customHeight="1" x14ac:dyDescent="0.25">
      <c r="A92" s="36">
        <v>24</v>
      </c>
      <c r="B92" s="20" t="s">
        <v>186</v>
      </c>
      <c r="C92" s="22" t="s">
        <v>74</v>
      </c>
      <c r="D92" s="99"/>
      <c r="E92" s="8" t="s">
        <v>228</v>
      </c>
      <c r="F92" s="97" t="s">
        <v>82</v>
      </c>
      <c r="G92" s="51" t="s">
        <v>65</v>
      </c>
      <c r="H92" s="51" t="s">
        <v>65</v>
      </c>
      <c r="I92" s="130">
        <v>1</v>
      </c>
    </row>
    <row r="93" spans="1:9" ht="150" customHeight="1" x14ac:dyDescent="0.25">
      <c r="A93" s="20">
        <v>25</v>
      </c>
      <c r="B93" s="20" t="s">
        <v>187</v>
      </c>
      <c r="C93" s="22" t="s">
        <v>75</v>
      </c>
      <c r="D93" s="99"/>
      <c r="E93" s="8" t="s">
        <v>229</v>
      </c>
      <c r="F93" s="97" t="s">
        <v>82</v>
      </c>
      <c r="G93" s="51" t="s">
        <v>65</v>
      </c>
      <c r="H93" s="51" t="s">
        <v>65</v>
      </c>
      <c r="I93" s="130">
        <v>1</v>
      </c>
    </row>
    <row r="94" spans="1:9" ht="18.75" customHeight="1" x14ac:dyDescent="0.25">
      <c r="A94" s="195" t="s">
        <v>12</v>
      </c>
      <c r="B94" s="196"/>
      <c r="C94" s="196"/>
      <c r="D94" s="196"/>
      <c r="E94" s="196"/>
      <c r="F94" s="196"/>
      <c r="G94" s="196"/>
      <c r="H94" s="196"/>
      <c r="I94" s="197"/>
    </row>
    <row r="95" spans="1:9" ht="64.5" customHeight="1" x14ac:dyDescent="0.25">
      <c r="A95" s="36">
        <v>26</v>
      </c>
      <c r="B95" s="20" t="s">
        <v>28</v>
      </c>
      <c r="C95" s="22" t="s">
        <v>79</v>
      </c>
      <c r="D95" s="99"/>
      <c r="E95" s="8" t="s">
        <v>97</v>
      </c>
      <c r="F95" s="97" t="s">
        <v>82</v>
      </c>
      <c r="G95" s="42" t="s">
        <v>65</v>
      </c>
      <c r="H95" s="42" t="s">
        <v>65</v>
      </c>
      <c r="I95" s="130">
        <v>1</v>
      </c>
    </row>
    <row r="96" spans="1:9" ht="102.75" customHeight="1" x14ac:dyDescent="0.25">
      <c r="A96" s="36">
        <v>27</v>
      </c>
      <c r="B96" s="20" t="s">
        <v>29</v>
      </c>
      <c r="C96" s="22" t="s">
        <v>14</v>
      </c>
      <c r="D96" s="99"/>
      <c r="E96" s="8" t="s">
        <v>98</v>
      </c>
      <c r="F96" s="97" t="s">
        <v>82</v>
      </c>
      <c r="G96" s="42" t="s">
        <v>65</v>
      </c>
      <c r="H96" s="42" t="s">
        <v>65</v>
      </c>
      <c r="I96" s="130">
        <v>1</v>
      </c>
    </row>
    <row r="97" spans="1:9" ht="244.5" customHeight="1" x14ac:dyDescent="0.25">
      <c r="A97" s="36">
        <v>28</v>
      </c>
      <c r="B97" s="20" t="s">
        <v>30</v>
      </c>
      <c r="C97" s="22" t="s">
        <v>80</v>
      </c>
      <c r="D97" s="99"/>
      <c r="E97" s="8" t="s">
        <v>231</v>
      </c>
      <c r="F97" s="97" t="s">
        <v>82</v>
      </c>
      <c r="G97" s="42" t="s">
        <v>65</v>
      </c>
      <c r="H97" s="42" t="s">
        <v>65</v>
      </c>
      <c r="I97" s="130">
        <v>1</v>
      </c>
    </row>
    <row r="98" spans="1:9" s="33" customFormat="1" ht="91.5" customHeight="1" x14ac:dyDescent="0.25">
      <c r="A98" s="36">
        <v>29</v>
      </c>
      <c r="B98" s="20" t="s">
        <v>189</v>
      </c>
      <c r="C98" s="22" t="s">
        <v>133</v>
      </c>
      <c r="D98" s="99"/>
      <c r="E98" s="8" t="s">
        <v>105</v>
      </c>
      <c r="F98" s="97" t="s">
        <v>82</v>
      </c>
      <c r="G98" s="42" t="s">
        <v>65</v>
      </c>
      <c r="H98" s="42" t="s">
        <v>65</v>
      </c>
      <c r="I98" s="130">
        <v>1</v>
      </c>
    </row>
    <row r="99" spans="1:9" s="34" customFormat="1" ht="91.5" customHeight="1" x14ac:dyDescent="0.25">
      <c r="A99" s="36">
        <v>30</v>
      </c>
      <c r="B99" s="20" t="s">
        <v>202</v>
      </c>
      <c r="C99" s="22" t="s">
        <v>115</v>
      </c>
      <c r="D99" s="99"/>
      <c r="E99" s="8" t="s">
        <v>116</v>
      </c>
      <c r="F99" s="97" t="s">
        <v>82</v>
      </c>
      <c r="G99" s="42" t="s">
        <v>65</v>
      </c>
      <c r="H99" s="42" t="s">
        <v>65</v>
      </c>
      <c r="I99" s="130">
        <v>1</v>
      </c>
    </row>
    <row r="100" spans="1:9" ht="18.75" customHeight="1" x14ac:dyDescent="0.25">
      <c r="A100" s="145" t="s">
        <v>203</v>
      </c>
      <c r="B100" s="146"/>
      <c r="C100" s="146"/>
      <c r="D100" s="146"/>
      <c r="E100" s="146"/>
      <c r="F100" s="146"/>
      <c r="G100" s="146"/>
      <c r="H100" s="146"/>
      <c r="I100" s="147"/>
    </row>
    <row r="101" spans="1:9" ht="94.5" customHeight="1" x14ac:dyDescent="0.25">
      <c r="A101" s="36">
        <v>31</v>
      </c>
      <c r="B101" s="20" t="s">
        <v>31</v>
      </c>
      <c r="C101" s="4" t="s">
        <v>11</v>
      </c>
      <c r="D101" s="99"/>
      <c r="E101" s="8" t="s">
        <v>134</v>
      </c>
      <c r="F101" s="97" t="s">
        <v>82</v>
      </c>
      <c r="G101" s="42" t="s">
        <v>65</v>
      </c>
      <c r="H101" s="42" t="s">
        <v>65</v>
      </c>
      <c r="I101" s="130">
        <v>1</v>
      </c>
    </row>
    <row r="102" spans="1:9" ht="78.75" customHeight="1" x14ac:dyDescent="0.25">
      <c r="A102" s="36">
        <v>32</v>
      </c>
      <c r="B102" s="20" t="s">
        <v>32</v>
      </c>
      <c r="C102" s="22" t="s">
        <v>8</v>
      </c>
      <c r="D102" s="99"/>
      <c r="E102" s="8" t="s">
        <v>204</v>
      </c>
      <c r="F102" s="97" t="s">
        <v>82</v>
      </c>
      <c r="G102" s="42" t="s">
        <v>65</v>
      </c>
      <c r="H102" s="42" t="s">
        <v>225</v>
      </c>
      <c r="I102" s="130">
        <v>1</v>
      </c>
    </row>
    <row r="103" spans="1:9" s="33" customFormat="1" ht="27.75" customHeight="1" x14ac:dyDescent="0.25">
      <c r="A103" s="145" t="s">
        <v>106</v>
      </c>
      <c r="B103" s="146"/>
      <c r="C103" s="146"/>
      <c r="D103" s="146"/>
      <c r="E103" s="146"/>
      <c r="F103" s="146"/>
      <c r="G103" s="146"/>
      <c r="H103" s="146"/>
      <c r="I103" s="147"/>
    </row>
    <row r="104" spans="1:9" s="33" customFormat="1" ht="78.75" customHeight="1" x14ac:dyDescent="0.25">
      <c r="A104" s="36">
        <v>33</v>
      </c>
      <c r="B104" s="20" t="s">
        <v>38</v>
      </c>
      <c r="C104" s="22" t="s">
        <v>205</v>
      </c>
      <c r="D104" s="99"/>
      <c r="E104" s="8" t="s">
        <v>107</v>
      </c>
      <c r="F104" s="97" t="s">
        <v>82</v>
      </c>
      <c r="G104" s="42" t="s">
        <v>65</v>
      </c>
      <c r="H104" s="42" t="s">
        <v>65</v>
      </c>
      <c r="I104" s="130">
        <v>1</v>
      </c>
    </row>
    <row r="105" spans="1:9" s="33" customFormat="1" ht="189.75" customHeight="1" x14ac:dyDescent="0.25">
      <c r="A105" s="163">
        <v>34</v>
      </c>
      <c r="B105" s="186" t="s">
        <v>39</v>
      </c>
      <c r="C105" s="175" t="s">
        <v>108</v>
      </c>
      <c r="D105" s="99"/>
      <c r="E105" s="4" t="s">
        <v>109</v>
      </c>
      <c r="F105" s="108" t="s">
        <v>126</v>
      </c>
      <c r="G105" s="42" t="s">
        <v>139</v>
      </c>
      <c r="H105" s="42" t="s">
        <v>227</v>
      </c>
      <c r="I105" s="49" t="s">
        <v>227</v>
      </c>
    </row>
    <row r="106" spans="1:9" s="33" customFormat="1" ht="116.25" customHeight="1" x14ac:dyDescent="0.25">
      <c r="A106" s="193"/>
      <c r="B106" s="192"/>
      <c r="C106" s="176"/>
      <c r="D106" s="99"/>
      <c r="E106" s="8" t="s">
        <v>213</v>
      </c>
      <c r="F106" s="108" t="s">
        <v>206</v>
      </c>
      <c r="G106" s="109" t="s">
        <v>65</v>
      </c>
      <c r="H106" s="42" t="s">
        <v>65</v>
      </c>
      <c r="I106" s="130">
        <v>1</v>
      </c>
    </row>
    <row r="107" spans="1:9" s="34" customFormat="1" ht="205.5" customHeight="1" x14ac:dyDescent="0.25">
      <c r="A107" s="194"/>
      <c r="B107" s="187"/>
      <c r="C107" s="177"/>
      <c r="D107" s="99"/>
      <c r="E107" s="8" t="s">
        <v>117</v>
      </c>
      <c r="F107" s="108" t="s">
        <v>207</v>
      </c>
      <c r="G107" s="42" t="s">
        <v>65</v>
      </c>
      <c r="H107" s="42" t="s">
        <v>65</v>
      </c>
      <c r="I107" s="130">
        <v>1</v>
      </c>
    </row>
    <row r="109" spans="1:9" s="59" customFormat="1" x14ac:dyDescent="0.35">
      <c r="C109" s="29" t="s">
        <v>221</v>
      </c>
      <c r="D109" s="29" t="s">
        <v>216</v>
      </c>
      <c r="E109" s="29" t="s">
        <v>220</v>
      </c>
      <c r="F109" s="52"/>
      <c r="G109" s="53"/>
      <c r="H109" s="53"/>
      <c r="I109" s="53"/>
    </row>
    <row r="110" spans="1:9" s="59" customFormat="1" x14ac:dyDescent="0.3">
      <c r="C110" s="29" t="s">
        <v>83</v>
      </c>
      <c r="D110" s="29"/>
      <c r="E110" s="143"/>
      <c r="F110" s="143"/>
      <c r="G110" s="53"/>
      <c r="H110" s="53"/>
      <c r="I110" s="53"/>
    </row>
    <row r="111" spans="1:9" s="59" customFormat="1" x14ac:dyDescent="0.35">
      <c r="C111" s="29"/>
      <c r="D111" s="29"/>
      <c r="E111" s="29"/>
      <c r="F111" s="52"/>
      <c r="G111" s="53"/>
      <c r="H111" s="53"/>
      <c r="I111" s="53"/>
    </row>
    <row r="112" spans="1:9" s="59" customFormat="1" x14ac:dyDescent="0.35">
      <c r="C112" s="29" t="s">
        <v>217</v>
      </c>
      <c r="D112" s="29" t="s">
        <v>216</v>
      </c>
      <c r="E112" s="29"/>
      <c r="F112" s="52"/>
      <c r="G112" s="53"/>
      <c r="H112" s="53"/>
      <c r="I112" s="53"/>
    </row>
    <row r="113" spans="3:9" s="59" customFormat="1" x14ac:dyDescent="0.3">
      <c r="C113" s="29" t="s">
        <v>218</v>
      </c>
      <c r="D113" s="29"/>
      <c r="E113" s="144" t="s">
        <v>219</v>
      </c>
      <c r="F113" s="144"/>
      <c r="G113" s="53"/>
      <c r="H113" s="53"/>
      <c r="I113" s="53"/>
    </row>
    <row r="114" spans="3:9" s="59" customFormat="1" x14ac:dyDescent="0.35">
      <c r="C114" s="29"/>
      <c r="D114" s="29"/>
      <c r="E114" s="113"/>
      <c r="F114" s="114"/>
      <c r="G114" s="53"/>
      <c r="H114" s="53"/>
      <c r="I114" s="53"/>
    </row>
    <row r="115" spans="3:9" s="59" customFormat="1" x14ac:dyDescent="0.35">
      <c r="C115" s="29" t="s">
        <v>222</v>
      </c>
      <c r="D115" s="30"/>
      <c r="E115" s="29"/>
      <c r="F115" s="52"/>
      <c r="G115" s="53"/>
      <c r="H115" s="53"/>
      <c r="I115" s="53"/>
    </row>
    <row r="116" spans="3:9" s="59" customFormat="1" x14ac:dyDescent="0.35">
      <c r="C116" s="31" t="s">
        <v>223</v>
      </c>
      <c r="D116" s="30"/>
      <c r="E116" s="29"/>
      <c r="F116" s="52"/>
      <c r="G116" s="53"/>
      <c r="H116" s="53"/>
      <c r="I116" s="53"/>
    </row>
    <row r="117" spans="3:9" s="59" customFormat="1" x14ac:dyDescent="0.25">
      <c r="C117" s="1" t="s">
        <v>232</v>
      </c>
      <c r="D117" s="1"/>
      <c r="E117" s="1"/>
      <c r="F117" s="54"/>
      <c r="G117" s="53"/>
      <c r="H117" s="53"/>
      <c r="I117" s="53"/>
    </row>
    <row r="119" spans="3:9" x14ac:dyDescent="0.35">
      <c r="C119" s="29"/>
      <c r="D119" s="30"/>
      <c r="E119" s="29"/>
      <c r="F119" s="52"/>
    </row>
    <row r="120" spans="3:9" x14ac:dyDescent="0.35">
      <c r="C120" s="31"/>
      <c r="D120" s="30"/>
      <c r="E120" s="29"/>
      <c r="F120" s="52"/>
    </row>
  </sheetData>
  <mergeCells count="65">
    <mergeCell ref="A13:C13"/>
    <mergeCell ref="A5:I5"/>
    <mergeCell ref="A6:I6"/>
    <mergeCell ref="B8:B11"/>
    <mergeCell ref="F8:I8"/>
    <mergeCell ref="F10:F11"/>
    <mergeCell ref="F9:G9"/>
    <mergeCell ref="H9:I9"/>
    <mergeCell ref="H10:H11"/>
    <mergeCell ref="I10:I11"/>
    <mergeCell ref="E8:E11"/>
    <mergeCell ref="C8:D9"/>
    <mergeCell ref="C10:C11"/>
    <mergeCell ref="D10:D11"/>
    <mergeCell ref="A8:A11"/>
    <mergeCell ref="A1:I1"/>
    <mergeCell ref="A2:I2"/>
    <mergeCell ref="A3:I3"/>
    <mergeCell ref="A4:I4"/>
    <mergeCell ref="B7:I7"/>
    <mergeCell ref="A105:A107"/>
    <mergeCell ref="B105:B107"/>
    <mergeCell ref="C105:C107"/>
    <mergeCell ref="A85:I85"/>
    <mergeCell ref="A94:I94"/>
    <mergeCell ref="A100:I100"/>
    <mergeCell ref="A103:I103"/>
    <mergeCell ref="E62:E65"/>
    <mergeCell ref="B61:B63"/>
    <mergeCell ref="A12:I12"/>
    <mergeCell ref="A83:I83"/>
    <mergeCell ref="E55:E58"/>
    <mergeCell ref="A20:C20"/>
    <mergeCell ref="A21:C21"/>
    <mergeCell ref="I57:I58"/>
    <mergeCell ref="F56:F58"/>
    <mergeCell ref="A25:A26"/>
    <mergeCell ref="B25:B26"/>
    <mergeCell ref="C25:C26"/>
    <mergeCell ref="A29:A33"/>
    <mergeCell ref="B29:B33"/>
    <mergeCell ref="C29:C33"/>
    <mergeCell ref="G56:I56"/>
    <mergeCell ref="G57:G58"/>
    <mergeCell ref="E29:E30"/>
    <mergeCell ref="F29:F30"/>
    <mergeCell ref="G29:G30"/>
    <mergeCell ref="H29:H30"/>
    <mergeCell ref="H57:H58"/>
    <mergeCell ref="I29:I30"/>
    <mergeCell ref="E110:F110"/>
    <mergeCell ref="E113:F113"/>
    <mergeCell ref="A75:I75"/>
    <mergeCell ref="A59:I59"/>
    <mergeCell ref="A55:A58"/>
    <mergeCell ref="B55:B58"/>
    <mergeCell ref="C55:D56"/>
    <mergeCell ref="A66:I66"/>
    <mergeCell ref="A68:I68"/>
    <mergeCell ref="A60:I60"/>
    <mergeCell ref="A61:A63"/>
    <mergeCell ref="A72:I72"/>
    <mergeCell ref="F55:I55"/>
    <mergeCell ref="C57:C58"/>
    <mergeCell ref="D57:D58"/>
  </mergeCells>
  <printOptions horizontalCentered="1"/>
  <pageMargins left="0.19685039370078741" right="0.19685039370078741" top="0.23622047244094491" bottom="0.23622047244094491" header="0.11811023622047245" footer="0.11811023622047245"/>
  <pageSetup paperSize="9" scale="34" fitToHeight="0" orientation="portrait" r:id="rId1"/>
  <rowBreaks count="2" manualBreakCount="2">
    <brk id="38" max="8" man="1"/>
    <brk id="5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2024-04-16T05:51:12Z</dcterms:modified>
</cp:coreProperties>
</file>