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2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12'!$13:$15</definedName>
    <definedName name="_xlnm.Print_Area" localSheetId="19">'приложение 12'!$A$4:$J$58</definedName>
  </definedNames>
  <calcPr fullCalcOnLoad="1"/>
</workbook>
</file>

<file path=xl/sharedStrings.xml><?xml version="1.0" encoding="utf-8"?>
<sst xmlns="http://schemas.openxmlformats.org/spreadsheetml/2006/main" count="7310" uniqueCount="380">
  <si>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</si>
  <si>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</si>
  <si>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</si>
  <si>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</si>
  <si>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</si>
  <si>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</si>
  <si>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</si>
  <si>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</si>
  <si>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</si>
  <si>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</si>
  <si>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</si>
  <si>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</si>
  <si>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</si>
  <si>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</si>
  <si>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</si>
  <si>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</si>
  <si>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</si>
  <si>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</si>
  <si>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</si>
  <si>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</si>
  <si>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</si>
  <si>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</si>
  <si>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</si>
  <si>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</si>
  <si>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</si>
  <si>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</si>
  <si>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</si>
  <si>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</si>
  <si>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</si>
  <si>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</si>
  <si>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</si>
  <si>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</si>
  <si>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</si>
  <si>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</si>
  <si>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</si>
  <si>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</si>
  <si>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</si>
  <si>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</si>
  <si>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</si>
  <si>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</si>
  <si>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</si>
  <si>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</si>
  <si>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</si>
  <si>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</si>
  <si>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</si>
  <si>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</si>
  <si>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</si>
  <si>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</si>
  <si>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</si>
  <si>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</si>
  <si>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</si>
  <si>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</si>
  <si>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</si>
  <si>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</si>
  <si>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</si>
  <si>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</si>
  <si>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</si>
  <si>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</si>
  <si>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</si>
  <si>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</si>
  <si>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</si>
  <si>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</si>
  <si>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</si>
  <si>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</si>
  <si>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</si>
  <si>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</si>
  <si>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</si>
  <si>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</si>
  <si>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</si>
  <si>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</si>
  <si>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</si>
  <si>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</si>
  <si>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</si>
  <si>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</si>
  <si>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</si>
  <si>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</si>
  <si>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</si>
  <si>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</si>
  <si>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</si>
  <si>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</si>
  <si>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</si>
  <si>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</si>
  <si>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</si>
  <si>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</si>
  <si>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</si>
  <si>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</si>
  <si>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</si>
  <si>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</si>
  <si>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</si>
  <si>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</si>
  <si>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</si>
  <si>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</si>
  <si>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</si>
  <si>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</si>
  <si>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</si>
  <si>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</si>
  <si>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</si>
  <si>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</si>
  <si>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</si>
  <si>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</si>
  <si>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</si>
  <si>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</si>
  <si>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</si>
  <si>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</si>
  <si>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</si>
  <si>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</si>
  <si>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</si>
  <si>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</si>
  <si>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</si>
  <si>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</si>
  <si>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</si>
  <si>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</si>
  <si>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</si>
  <si>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</si>
  <si>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</si>
  <si>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</si>
  <si>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</si>
  <si>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</si>
  <si>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</si>
  <si>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</si>
  <si>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</si>
  <si>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</si>
  <si>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</si>
  <si>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</si>
  <si>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</si>
  <si>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</si>
  <si>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</si>
  <si>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</si>
  <si>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</si>
  <si>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</si>
  <si>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</si>
  <si>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</si>
  <si>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</si>
  <si>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</si>
  <si>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</si>
  <si>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</si>
  <si>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</si>
  <si>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</si>
  <si>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</si>
  <si>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</si>
  <si>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</si>
  <si>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</si>
  <si>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</si>
  <si>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</si>
  <si>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</si>
  <si>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</si>
  <si>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</si>
  <si>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</si>
  <si>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</si>
  <si>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</si>
  <si>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</si>
  <si>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</si>
  <si>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</si>
  <si>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</si>
  <si>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</si>
  <si>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</si>
  <si>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</si>
  <si>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</si>
  <si>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</si>
  <si>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</si>
  <si>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</si>
  <si>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</si>
  <si>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</si>
  <si>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</si>
  <si>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</si>
  <si>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</si>
  <si>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</si>
  <si>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</si>
  <si>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</si>
  <si>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</si>
  <si>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</si>
  <si>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</si>
  <si>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</si>
  <si>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</si>
  <si>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</si>
  <si>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</si>
  <si>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</si>
  <si>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</si>
  <si>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</si>
  <si>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</si>
  <si>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</si>
  <si>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</si>
  <si>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</si>
  <si>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</si>
  <si>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</si>
  <si>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</si>
  <si>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</si>
  <si>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</si>
  <si>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</si>
  <si>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</si>
  <si>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</si>
  <si>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</si>
  <si>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</si>
  <si>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</si>
  <si>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</si>
  <si>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</si>
  <si>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</si>
  <si>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</si>
  <si>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</si>
  <si>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</si>
  <si>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</si>
  <si>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</si>
  <si>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</si>
  <si>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</si>
  <si>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</si>
  <si>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</si>
  <si>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</si>
  <si>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</si>
  <si>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</si>
  <si>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</si>
  <si>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</si>
  <si>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</si>
  <si>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</si>
  <si>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</si>
  <si>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</si>
  <si>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</si>
  <si>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</si>
  <si>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</si>
  <si>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</si>
  <si>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</si>
  <si>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</si>
  <si>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</si>
  <si>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</si>
  <si>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</si>
  <si>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</si>
  <si>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</si>
  <si>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</si>
  <si>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</si>
  <si>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</si>
  <si>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</si>
  <si>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</si>
  <si>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</si>
  <si>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</si>
  <si>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</si>
  <si>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</si>
  <si>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</si>
  <si>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</si>
  <si>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</si>
  <si>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</si>
  <si>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</si>
  <si>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</si>
  <si>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</si>
  <si>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</si>
  <si>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</si>
  <si>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</si>
  <si>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</si>
  <si>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</si>
  <si>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</si>
  <si>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</si>
  <si>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</si>
  <si>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</si>
  <si>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</si>
  <si>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</si>
  <si>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</si>
  <si>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</si>
  <si>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</si>
  <si>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</si>
  <si>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</si>
  <si>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</si>
  <si>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</si>
  <si>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</si>
  <si>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</si>
  <si>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</si>
  <si>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</si>
  <si>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</si>
  <si>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</si>
  <si>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</si>
  <si>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</si>
  <si>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</si>
  <si>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</si>
  <si>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</si>
  <si>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</si>
  <si>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</si>
  <si>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</si>
  <si>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</si>
  <si>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</si>
  <si>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</si>
  <si>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</si>
  <si>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</si>
  <si>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</si>
  <si>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</si>
  <si>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</si>
  <si>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</si>
  <si>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</si>
  <si>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</si>
  <si>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</si>
  <si>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</si>
  <si>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</si>
  <si>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</si>
  <si>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</si>
  <si>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</si>
  <si>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</si>
  <si>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</si>
  <si>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</si>
  <si>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</si>
  <si>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</si>
  <si>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</si>
  <si>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</si>
  <si>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</si>
  <si>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</si>
  <si>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</si>
  <si>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</si>
  <si>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</si>
  <si>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</si>
  <si>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</si>
  <si>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</si>
  <si>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</si>
  <si>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</si>
  <si>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</si>
  <si>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</si>
  <si>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</si>
  <si>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</si>
  <si>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</si>
  <si>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</si>
  <si>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</si>
  <si>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</si>
  <si>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</si>
  <si>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</si>
  <si>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</si>
  <si>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</si>
  <si>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</si>
  <si>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</si>
  <si>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</si>
  <si>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Курортное сельское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</si>
  <si>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</si>
  <si>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</si>
  <si>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</si>
  <si>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</si>
  <si>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</si>
  <si>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</si>
  <si>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</si>
  <si>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</si>
  <si>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</si>
  <si>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</si>
  <si>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</si>
  <si>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</si>
  <si>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</si>
  <si>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</si>
  <si>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</si>
  <si>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</si>
  <si>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</si>
  <si>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</si>
  <si>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</si>
  <si>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</si>
  <si>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</si>
  <si>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</si>
  <si>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</si>
  <si>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</si>
  <si>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</si>
  <si>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</si>
  <si>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"О бюджете Кондопожского муниципального района </t>
  </si>
  <si>
    <t xml:space="preserve">Дотация на выравнивание уровня бюджетной обеспеченности поселений 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</si>
  <si>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</si>
  <si>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</si>
  <si>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</si>
  <si>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</si>
  <si>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</si>
  <si>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</si>
  <si>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</si>
  <si>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</si>
  <si>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</si>
  <si>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</si>
  <si>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Сумма 2020 год</t>
  </si>
  <si>
    <t>на 2019 год и плановый период 2020 и 2021 годов"</t>
  </si>
  <si>
    <t>(рублей)</t>
  </si>
  <si>
    <t>Распределение межбюджетных трансфертов бюджетам поселений
на плановый период 2020 и 2021 годов</t>
  </si>
  <si>
    <t>Сумма 2021 год</t>
  </si>
  <si>
    <t>Приложение № 12</t>
  </si>
  <si>
    <t>1.8</t>
  </si>
  <si>
    <t>№  1 от 19 декабря 2018 года</t>
  </si>
  <si>
    <t>Иные межбюджетные трансферты ( на мероприятия по финансовому обеспечению дорожной деятельности в муниципальных образованиях в рамках реализации национального проекта "Безопасные и качественные автомобильные дороги")</t>
  </si>
  <si>
    <t>Субвенция местным бюджетам  на осуществление полномочий по  первичному воинскому учету на территориях, где отсутствуют военные комиссариаты</t>
  </si>
  <si>
    <t>Субвенция местным бюджетам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</si>
  <si>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(в редакции от 26 июня 2019 года № __)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</si>
  <si>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 (за счет средств гос.корпорации - Фонд СРЖКХ)
</t>
  </si>
  <si>
    <t>5.</t>
  </si>
  <si>
    <t>6.</t>
  </si>
  <si>
    <t>5.1.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</si>
  <si>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</t>
  </si>
  <si>
    <t>6.1.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</si>
</sst>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  <numFmt numFmtId="183" formatCode="#,##0.000"/>
  </numFmts>
  <fonts count="55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right" vertical="top" wrapText="1"/>
    </xf>
    <xf numFmtId="49" fontId="0" fillId="33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left" vertical="center" indent="1"/>
    </xf>
    <xf numFmtId="0" fontId="3" fillId="0" borderId="17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16" fillId="0" borderId="16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16" fontId="6" fillId="0" borderId="1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97" t="s">
        <v>258</v>
      </c>
      <c r="B5" s="97"/>
      <c r="C5" s="97"/>
      <c r="D5" s="97"/>
      <c r="E5" s="97"/>
      <c r="F5" s="97"/>
      <c r="G5" s="97"/>
      <c r="H5" s="97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97"/>
      <c r="B5" s="97"/>
      <c r="C5" s="97"/>
      <c r="D5" s="97"/>
      <c r="E5" s="97"/>
      <c r="F5" s="97"/>
      <c r="G5" s="97"/>
      <c r="H5" s="97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98" t="s">
        <v>246</v>
      </c>
      <c r="B5" s="99"/>
      <c r="C5" s="99"/>
      <c r="D5" s="99"/>
      <c r="E5" s="99"/>
      <c r="F5" s="99"/>
      <c r="G5" s="99"/>
      <c r="H5" s="99"/>
    </row>
    <row r="6" spans="1:8" ht="12.75">
      <c r="A6" s="99"/>
      <c r="B6" s="99"/>
      <c r="C6" s="99"/>
      <c r="D6" s="99"/>
      <c r="E6" s="99"/>
      <c r="F6" s="99"/>
      <c r="G6" s="99"/>
      <c r="H6" s="99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329</v>
      </c>
    </row>
    <row r="3" ht="12.75">
      <c r="I3" s="25" t="s">
        <v>331</v>
      </c>
    </row>
    <row r="4" spans="5:9" s="61" customFormat="1" ht="15">
      <c r="E4" s="62"/>
      <c r="F4" s="64" t="s">
        <v>330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5"/>
      <c r="I8" s="86"/>
    </row>
    <row r="9" spans="1:9" s="32" customFormat="1" ht="12.75" customHeight="1">
      <c r="A9" s="92"/>
      <c r="B9" s="90"/>
      <c r="C9" s="90"/>
      <c r="D9" s="90"/>
      <c r="E9" s="90"/>
      <c r="F9" s="100" t="s">
        <v>23</v>
      </c>
      <c r="G9" s="101" t="s">
        <v>192</v>
      </c>
      <c r="H9" s="60" t="s">
        <v>212</v>
      </c>
      <c r="I9" s="102" t="s">
        <v>32</v>
      </c>
    </row>
    <row r="10" spans="1:9" ht="85.5">
      <c r="A10" s="92"/>
      <c r="B10" s="90"/>
      <c r="C10" s="90"/>
      <c r="D10" s="90"/>
      <c r="E10" s="90"/>
      <c r="F10" s="100"/>
      <c r="G10" s="101"/>
      <c r="H10" s="59" t="s">
        <v>301</v>
      </c>
      <c r="I10" s="103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96" t="s">
        <v>292</v>
      </c>
      <c r="B5" s="96"/>
      <c r="C5" s="96"/>
      <c r="D5" s="96"/>
      <c r="E5" s="96"/>
      <c r="F5" s="96"/>
      <c r="G5" s="96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zoomScalePageLayoutView="0" workbookViewId="0" topLeftCell="A46">
      <selection activeCell="I57" sqref="I57"/>
    </sheetView>
  </sheetViews>
  <sheetFormatPr defaultColWidth="9.00390625" defaultRowHeight="12.75"/>
  <cols>
    <col min="1" max="1" width="4.875" style="69" customWidth="1"/>
    <col min="2" max="5" width="9.125" style="71" customWidth="1"/>
    <col min="6" max="6" width="6.75390625" style="71" customWidth="1"/>
    <col min="7" max="7" width="2.875" style="71" customWidth="1"/>
    <col min="8" max="8" width="33.75390625" style="71" customWidth="1"/>
    <col min="9" max="10" width="17.75390625" style="69" customWidth="1"/>
    <col min="11" max="16384" width="9.125" style="71" customWidth="1"/>
  </cols>
  <sheetData>
    <row r="1" spans="2:17" ht="15.75" hidden="1">
      <c r="B1" s="116"/>
      <c r="C1" s="116"/>
      <c r="D1" s="116"/>
      <c r="E1" s="116"/>
      <c r="F1" s="116"/>
      <c r="G1" s="116"/>
      <c r="H1" s="116"/>
      <c r="I1" s="116"/>
      <c r="J1" s="71"/>
      <c r="Q1" s="72"/>
    </row>
    <row r="2" spans="2:17" ht="21.75" customHeight="1" hidden="1">
      <c r="B2" s="116"/>
      <c r="C2" s="116"/>
      <c r="D2" s="116"/>
      <c r="E2" s="116"/>
      <c r="F2" s="116"/>
      <c r="G2" s="116"/>
      <c r="H2" s="116"/>
      <c r="I2" s="116"/>
      <c r="J2" s="71"/>
      <c r="K2" s="70"/>
      <c r="L2" s="70"/>
      <c r="M2" s="70"/>
      <c r="N2" s="70"/>
      <c r="O2" s="70"/>
      <c r="P2" s="70"/>
      <c r="Q2" s="72"/>
    </row>
    <row r="3" spans="2:17" ht="18" customHeight="1" hidden="1">
      <c r="B3" s="116"/>
      <c r="C3" s="116"/>
      <c r="D3" s="116"/>
      <c r="E3" s="116"/>
      <c r="F3" s="116"/>
      <c r="G3" s="116"/>
      <c r="H3" s="116"/>
      <c r="I3" s="116"/>
      <c r="J3" s="71"/>
      <c r="Q3" s="73"/>
    </row>
    <row r="4" spans="1:17" ht="15.75" customHeight="1">
      <c r="A4" s="74"/>
      <c r="B4" s="74"/>
      <c r="C4" s="74"/>
      <c r="D4" s="74"/>
      <c r="E4" s="70"/>
      <c r="F4" s="74"/>
      <c r="G4" s="74"/>
      <c r="H4" s="75"/>
      <c r="I4" s="74"/>
      <c r="J4" s="74" t="s">
        <v>367</v>
      </c>
      <c r="Q4" s="73"/>
    </row>
    <row r="5" spans="1:17" ht="15.75" customHeight="1">
      <c r="A5" s="74"/>
      <c r="B5" s="74"/>
      <c r="C5" s="74"/>
      <c r="D5" s="74"/>
      <c r="E5" s="70"/>
      <c r="F5" s="74"/>
      <c r="G5" s="74"/>
      <c r="H5" s="74"/>
      <c r="I5" s="74"/>
      <c r="J5" s="74" t="s">
        <v>329</v>
      </c>
      <c r="Q5" s="73"/>
    </row>
    <row r="6" spans="1:17" ht="17.25" customHeight="1">
      <c r="A6" s="74"/>
      <c r="B6" s="74"/>
      <c r="C6" s="74"/>
      <c r="D6" s="74"/>
      <c r="E6" s="70"/>
      <c r="F6" s="74"/>
      <c r="G6" s="74"/>
      <c r="H6" s="74"/>
      <c r="I6" s="74"/>
      <c r="J6" s="74" t="s">
        <v>350</v>
      </c>
      <c r="Q6" s="73"/>
    </row>
    <row r="7" spans="1:17" ht="17.25" customHeight="1">
      <c r="A7" s="74"/>
      <c r="B7" s="74"/>
      <c r="C7" s="74"/>
      <c r="D7" s="117" t="s">
        <v>363</v>
      </c>
      <c r="E7" s="117"/>
      <c r="F7" s="117"/>
      <c r="G7" s="117"/>
      <c r="H7" s="117"/>
      <c r="I7" s="117"/>
      <c r="J7" s="117"/>
      <c r="K7" s="74"/>
      <c r="L7" s="74"/>
      <c r="M7" s="74"/>
      <c r="N7" s="74"/>
      <c r="O7" s="74"/>
      <c r="Q7" s="73"/>
    </row>
    <row r="8" spans="1:17" ht="15.75">
      <c r="A8" s="74"/>
      <c r="B8" s="74"/>
      <c r="C8" s="74"/>
      <c r="D8" s="74"/>
      <c r="E8" s="70"/>
      <c r="F8" s="74"/>
      <c r="G8" s="74"/>
      <c r="H8" s="74"/>
      <c r="I8" s="74"/>
      <c r="J8" s="74" t="s">
        <v>369</v>
      </c>
      <c r="N8" s="107"/>
      <c r="O8" s="107"/>
      <c r="P8" s="107"/>
      <c r="Q8" s="107"/>
    </row>
    <row r="9" spans="1:17" ht="15.75">
      <c r="A9" s="74"/>
      <c r="B9" s="74"/>
      <c r="C9" s="74"/>
      <c r="D9" s="74"/>
      <c r="E9" s="70"/>
      <c r="F9" s="117" t="s">
        <v>373</v>
      </c>
      <c r="G9" s="117"/>
      <c r="H9" s="117"/>
      <c r="I9" s="117"/>
      <c r="J9" s="117"/>
      <c r="N9" s="73"/>
      <c r="O9" s="73"/>
      <c r="P9" s="73"/>
      <c r="Q9" s="73"/>
    </row>
    <row r="10" spans="1:17" ht="15.75">
      <c r="A10" s="74"/>
      <c r="B10" s="74"/>
      <c r="C10" s="74"/>
      <c r="D10" s="76"/>
      <c r="E10" s="76"/>
      <c r="F10" s="76"/>
      <c r="G10" s="76"/>
      <c r="H10" s="76"/>
      <c r="I10" s="76"/>
      <c r="J10" s="76"/>
      <c r="N10" s="73"/>
      <c r="O10" s="73"/>
      <c r="P10" s="73"/>
      <c r="Q10" s="73"/>
    </row>
    <row r="11" spans="1:10" s="77" customFormat="1" ht="36.75" customHeight="1">
      <c r="A11" s="110" t="s">
        <v>365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3.25" customHeight="1">
      <c r="A12" s="76"/>
      <c r="B12" s="78"/>
      <c r="C12" s="78"/>
      <c r="D12" s="78"/>
      <c r="E12" s="78"/>
      <c r="F12" s="78"/>
      <c r="G12" s="78"/>
      <c r="H12" s="78"/>
      <c r="I12" s="74"/>
      <c r="J12" s="74" t="s">
        <v>364</v>
      </c>
    </row>
    <row r="13" spans="1:10" s="69" customFormat="1" ht="24.75" customHeight="1">
      <c r="A13" s="108" t="s">
        <v>328</v>
      </c>
      <c r="B13" s="108" t="s">
        <v>307</v>
      </c>
      <c r="C13" s="108"/>
      <c r="D13" s="108"/>
      <c r="E13" s="108"/>
      <c r="F13" s="108"/>
      <c r="G13" s="108"/>
      <c r="H13" s="108"/>
      <c r="I13" s="108" t="s">
        <v>362</v>
      </c>
      <c r="J13" s="108" t="s">
        <v>366</v>
      </c>
    </row>
    <row r="14" spans="1:10" s="69" customFormat="1" ht="6" customHeight="1" hidden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0" s="79" customFormat="1" ht="12.75">
      <c r="A15" s="67">
        <v>1</v>
      </c>
      <c r="B15" s="109">
        <v>2</v>
      </c>
      <c r="C15" s="109"/>
      <c r="D15" s="109"/>
      <c r="E15" s="109"/>
      <c r="F15" s="109"/>
      <c r="G15" s="109"/>
      <c r="H15" s="109"/>
      <c r="I15" s="67">
        <v>3</v>
      </c>
      <c r="J15" s="67">
        <v>4</v>
      </c>
    </row>
    <row r="16" spans="1:10" ht="24.75" customHeight="1">
      <c r="A16" s="67" t="s">
        <v>308</v>
      </c>
      <c r="B16" s="111" t="s">
        <v>351</v>
      </c>
      <c r="C16" s="112"/>
      <c r="D16" s="112"/>
      <c r="E16" s="112"/>
      <c r="F16" s="112"/>
      <c r="G16" s="112"/>
      <c r="H16" s="113"/>
      <c r="I16" s="65">
        <f>SUM(I18:I25)</f>
        <v>10190000</v>
      </c>
      <c r="J16" s="65">
        <f>SUM(J18:J25)</f>
        <v>10152000</v>
      </c>
    </row>
    <row r="17" spans="1:10" ht="15.75">
      <c r="A17" s="67"/>
      <c r="B17" s="114" t="s">
        <v>263</v>
      </c>
      <c r="C17" s="114"/>
      <c r="D17" s="114"/>
      <c r="E17" s="114"/>
      <c r="F17" s="114"/>
      <c r="G17" s="114"/>
      <c r="H17" s="114"/>
      <c r="I17" s="65"/>
      <c r="J17" s="65"/>
    </row>
    <row r="18" spans="1:10" ht="16.5" customHeight="1">
      <c r="A18" s="68" t="s">
        <v>309</v>
      </c>
      <c r="B18" s="115" t="s">
        <v>320</v>
      </c>
      <c r="C18" s="115"/>
      <c r="D18" s="115"/>
      <c r="E18" s="115"/>
      <c r="F18" s="115"/>
      <c r="G18" s="115"/>
      <c r="H18" s="115"/>
      <c r="I18" s="66">
        <f>3592000+42000</f>
        <v>3634000</v>
      </c>
      <c r="J18" s="66">
        <f>3619000+39000</f>
        <v>3658000</v>
      </c>
    </row>
    <row r="19" spans="1:10" ht="16.5" customHeight="1">
      <c r="A19" s="68" t="s">
        <v>310</v>
      </c>
      <c r="B19" s="115" t="s">
        <v>321</v>
      </c>
      <c r="C19" s="115"/>
      <c r="D19" s="115"/>
      <c r="E19" s="115"/>
      <c r="F19" s="115"/>
      <c r="G19" s="115"/>
      <c r="H19" s="115"/>
      <c r="I19" s="66">
        <f>638000+144000</f>
        <v>782000</v>
      </c>
      <c r="J19" s="66">
        <f>633000+136000</f>
        <v>769000</v>
      </c>
    </row>
    <row r="20" spans="1:10" ht="16.5" customHeight="1">
      <c r="A20" s="68" t="s">
        <v>311</v>
      </c>
      <c r="B20" s="115" t="s">
        <v>324</v>
      </c>
      <c r="C20" s="115"/>
      <c r="D20" s="115"/>
      <c r="E20" s="115"/>
      <c r="F20" s="115"/>
      <c r="G20" s="115"/>
      <c r="H20" s="115"/>
      <c r="I20" s="66">
        <f>176000+0</f>
        <v>176000</v>
      </c>
      <c r="J20" s="66">
        <f>138000+0</f>
        <v>138000</v>
      </c>
    </row>
    <row r="21" spans="1:10" ht="16.5" customHeight="1">
      <c r="A21" s="68" t="s">
        <v>312</v>
      </c>
      <c r="B21" s="115" t="s">
        <v>322</v>
      </c>
      <c r="C21" s="115"/>
      <c r="D21" s="115"/>
      <c r="E21" s="115"/>
      <c r="F21" s="115"/>
      <c r="G21" s="115"/>
      <c r="H21" s="115"/>
      <c r="I21" s="66">
        <f>2054000+70000</f>
        <v>2124000</v>
      </c>
      <c r="J21" s="66">
        <f>2066000+66000</f>
        <v>2132000</v>
      </c>
    </row>
    <row r="22" spans="1:10" ht="16.5" customHeight="1">
      <c r="A22" s="68" t="s">
        <v>313</v>
      </c>
      <c r="B22" s="115" t="s">
        <v>325</v>
      </c>
      <c r="C22" s="115"/>
      <c r="D22" s="115"/>
      <c r="E22" s="115"/>
      <c r="F22" s="115"/>
      <c r="G22" s="115"/>
      <c r="H22" s="115"/>
      <c r="I22" s="66">
        <f>0+321000</f>
        <v>321000</v>
      </c>
      <c r="J22" s="66">
        <f>0+303000</f>
        <v>303000</v>
      </c>
    </row>
    <row r="23" spans="1:10" ht="16.5" customHeight="1">
      <c r="A23" s="68" t="s">
        <v>314</v>
      </c>
      <c r="B23" s="115" t="s">
        <v>326</v>
      </c>
      <c r="C23" s="115"/>
      <c r="D23" s="115"/>
      <c r="E23" s="115"/>
      <c r="F23" s="115"/>
      <c r="G23" s="115"/>
      <c r="H23" s="115"/>
      <c r="I23" s="66">
        <f>1370000+60000</f>
        <v>1430000</v>
      </c>
      <c r="J23" s="66">
        <f>1364000+57000</f>
        <v>1421000</v>
      </c>
    </row>
    <row r="24" spans="1:10" ht="16.5" customHeight="1">
      <c r="A24" s="68" t="s">
        <v>315</v>
      </c>
      <c r="B24" s="115" t="s">
        <v>327</v>
      </c>
      <c r="C24" s="115"/>
      <c r="D24" s="115"/>
      <c r="E24" s="115"/>
      <c r="F24" s="115"/>
      <c r="G24" s="115"/>
      <c r="H24" s="115"/>
      <c r="I24" s="66">
        <f>1670000+51000</f>
        <v>1721000</v>
      </c>
      <c r="J24" s="66">
        <f>1680000+49000</f>
        <v>1729000</v>
      </c>
    </row>
    <row r="25" spans="1:10" ht="16.5" customHeight="1">
      <c r="A25" s="80" t="s">
        <v>368</v>
      </c>
      <c r="B25" s="104" t="s">
        <v>349</v>
      </c>
      <c r="C25" s="105"/>
      <c r="D25" s="105"/>
      <c r="E25" s="105"/>
      <c r="F25" s="105"/>
      <c r="G25" s="105"/>
      <c r="H25" s="106"/>
      <c r="I25" s="66">
        <f>0+2000</f>
        <v>2000</v>
      </c>
      <c r="J25" s="66">
        <f>0+2000</f>
        <v>2000</v>
      </c>
    </row>
    <row r="26" spans="1:10" ht="54" customHeight="1">
      <c r="A26" s="67" t="s">
        <v>332</v>
      </c>
      <c r="B26" s="111" t="s">
        <v>371</v>
      </c>
      <c r="C26" s="112"/>
      <c r="D26" s="112"/>
      <c r="E26" s="112"/>
      <c r="F26" s="112"/>
      <c r="G26" s="112"/>
      <c r="H26" s="113"/>
      <c r="I26" s="65">
        <f>SUM(I28:I34)</f>
        <v>854000</v>
      </c>
      <c r="J26" s="65">
        <f>SUM(J28:J34)</f>
        <v>854000</v>
      </c>
    </row>
    <row r="27" spans="1:10" ht="12.75" customHeight="1">
      <c r="A27" s="67"/>
      <c r="B27" s="118" t="s">
        <v>263</v>
      </c>
      <c r="C27" s="119"/>
      <c r="D27" s="119"/>
      <c r="E27" s="119"/>
      <c r="F27" s="119"/>
      <c r="G27" s="119"/>
      <c r="H27" s="120"/>
      <c r="I27" s="65"/>
      <c r="J27" s="65"/>
    </row>
    <row r="28" spans="1:10" ht="16.5" customHeight="1">
      <c r="A28" s="68" t="s">
        <v>333</v>
      </c>
      <c r="B28" s="104" t="s">
        <v>320</v>
      </c>
      <c r="C28" s="105"/>
      <c r="D28" s="105"/>
      <c r="E28" s="105"/>
      <c r="F28" s="105"/>
      <c r="G28" s="105"/>
      <c r="H28" s="106"/>
      <c r="I28" s="66">
        <v>122000</v>
      </c>
      <c r="J28" s="66">
        <v>122000</v>
      </c>
    </row>
    <row r="29" spans="1:10" ht="16.5" customHeight="1">
      <c r="A29" s="68" t="s">
        <v>334</v>
      </c>
      <c r="B29" s="104" t="s">
        <v>321</v>
      </c>
      <c r="C29" s="105"/>
      <c r="D29" s="105"/>
      <c r="E29" s="105"/>
      <c r="F29" s="105"/>
      <c r="G29" s="105"/>
      <c r="H29" s="106"/>
      <c r="I29" s="66">
        <v>122000</v>
      </c>
      <c r="J29" s="66">
        <v>122000</v>
      </c>
    </row>
    <row r="30" spans="1:10" ht="16.5" customHeight="1">
      <c r="A30" s="68" t="s">
        <v>335</v>
      </c>
      <c r="B30" s="104" t="s">
        <v>324</v>
      </c>
      <c r="C30" s="105"/>
      <c r="D30" s="105"/>
      <c r="E30" s="105"/>
      <c r="F30" s="105"/>
      <c r="G30" s="105"/>
      <c r="H30" s="106"/>
      <c r="I30" s="66">
        <v>122000</v>
      </c>
      <c r="J30" s="66">
        <v>122000</v>
      </c>
    </row>
    <row r="31" spans="1:10" ht="16.5" customHeight="1">
      <c r="A31" s="68" t="s">
        <v>336</v>
      </c>
      <c r="B31" s="104" t="s">
        <v>322</v>
      </c>
      <c r="C31" s="105"/>
      <c r="D31" s="105"/>
      <c r="E31" s="105"/>
      <c r="F31" s="105"/>
      <c r="G31" s="105"/>
      <c r="H31" s="106"/>
      <c r="I31" s="66">
        <v>122000</v>
      </c>
      <c r="J31" s="66">
        <v>122000</v>
      </c>
    </row>
    <row r="32" spans="1:10" ht="16.5" customHeight="1">
      <c r="A32" s="68" t="s">
        <v>337</v>
      </c>
      <c r="B32" s="104" t="s">
        <v>325</v>
      </c>
      <c r="C32" s="105"/>
      <c r="D32" s="105"/>
      <c r="E32" s="105"/>
      <c r="F32" s="105"/>
      <c r="G32" s="105"/>
      <c r="H32" s="106"/>
      <c r="I32" s="66">
        <v>122000</v>
      </c>
      <c r="J32" s="66">
        <v>122000</v>
      </c>
    </row>
    <row r="33" spans="1:10" ht="16.5" customHeight="1">
      <c r="A33" s="68" t="s">
        <v>338</v>
      </c>
      <c r="B33" s="104" t="s">
        <v>326</v>
      </c>
      <c r="C33" s="105"/>
      <c r="D33" s="105"/>
      <c r="E33" s="105"/>
      <c r="F33" s="105"/>
      <c r="G33" s="105"/>
      <c r="H33" s="106"/>
      <c r="I33" s="66">
        <v>122000</v>
      </c>
      <c r="J33" s="66">
        <v>122000</v>
      </c>
    </row>
    <row r="34" spans="1:10" ht="16.5" customHeight="1">
      <c r="A34" s="68" t="s">
        <v>339</v>
      </c>
      <c r="B34" s="104" t="s">
        <v>327</v>
      </c>
      <c r="C34" s="105"/>
      <c r="D34" s="105"/>
      <c r="E34" s="105"/>
      <c r="F34" s="105"/>
      <c r="G34" s="105"/>
      <c r="H34" s="106"/>
      <c r="I34" s="66">
        <v>122000</v>
      </c>
      <c r="J34" s="66">
        <v>122000</v>
      </c>
    </row>
    <row r="35" spans="1:10" ht="80.25" customHeight="1">
      <c r="A35" s="67" t="s">
        <v>352</v>
      </c>
      <c r="B35" s="111" t="s">
        <v>372</v>
      </c>
      <c r="C35" s="112"/>
      <c r="D35" s="112"/>
      <c r="E35" s="112"/>
      <c r="F35" s="112"/>
      <c r="G35" s="112"/>
      <c r="H35" s="113"/>
      <c r="I35" s="65">
        <f>SUM(I37:I44)</f>
        <v>16000</v>
      </c>
      <c r="J35" s="65">
        <f>SUM(J37:J44)</f>
        <v>16000</v>
      </c>
    </row>
    <row r="36" spans="1:10" ht="14.25" customHeight="1">
      <c r="A36" s="67"/>
      <c r="B36" s="118" t="s">
        <v>263</v>
      </c>
      <c r="C36" s="119"/>
      <c r="D36" s="119"/>
      <c r="E36" s="119"/>
      <c r="F36" s="119"/>
      <c r="G36" s="119"/>
      <c r="H36" s="120"/>
      <c r="I36" s="65"/>
      <c r="J36" s="65"/>
    </row>
    <row r="37" spans="1:10" ht="16.5" customHeight="1">
      <c r="A37" s="68" t="s">
        <v>341</v>
      </c>
      <c r="B37" s="104" t="s">
        <v>320</v>
      </c>
      <c r="C37" s="105"/>
      <c r="D37" s="105"/>
      <c r="E37" s="105"/>
      <c r="F37" s="105"/>
      <c r="G37" s="105"/>
      <c r="H37" s="106"/>
      <c r="I37" s="66">
        <v>2000</v>
      </c>
      <c r="J37" s="66">
        <v>2000</v>
      </c>
    </row>
    <row r="38" spans="1:10" ht="16.5" customHeight="1">
      <c r="A38" s="68" t="s">
        <v>342</v>
      </c>
      <c r="B38" s="104" t="s">
        <v>321</v>
      </c>
      <c r="C38" s="105"/>
      <c r="D38" s="105"/>
      <c r="E38" s="105"/>
      <c r="F38" s="105"/>
      <c r="G38" s="105"/>
      <c r="H38" s="106"/>
      <c r="I38" s="66">
        <v>2000</v>
      </c>
      <c r="J38" s="66">
        <v>2000</v>
      </c>
    </row>
    <row r="39" spans="1:10" ht="16.5" customHeight="1">
      <c r="A39" s="68" t="s">
        <v>343</v>
      </c>
      <c r="B39" s="104" t="s">
        <v>324</v>
      </c>
      <c r="C39" s="105"/>
      <c r="D39" s="105"/>
      <c r="E39" s="105"/>
      <c r="F39" s="105"/>
      <c r="G39" s="105"/>
      <c r="H39" s="106"/>
      <c r="I39" s="66">
        <v>2000</v>
      </c>
      <c r="J39" s="66">
        <v>2000</v>
      </c>
    </row>
    <row r="40" spans="1:10" ht="16.5" customHeight="1">
      <c r="A40" s="68" t="s">
        <v>344</v>
      </c>
      <c r="B40" s="104" t="s">
        <v>322</v>
      </c>
      <c r="C40" s="105"/>
      <c r="D40" s="105"/>
      <c r="E40" s="105"/>
      <c r="F40" s="105"/>
      <c r="G40" s="105"/>
      <c r="H40" s="106"/>
      <c r="I40" s="66">
        <v>2000</v>
      </c>
      <c r="J40" s="66">
        <v>2000</v>
      </c>
    </row>
    <row r="41" spans="1:10" ht="16.5" customHeight="1">
      <c r="A41" s="68" t="s">
        <v>345</v>
      </c>
      <c r="B41" s="104" t="s">
        <v>325</v>
      </c>
      <c r="C41" s="105"/>
      <c r="D41" s="105"/>
      <c r="E41" s="105"/>
      <c r="F41" s="105"/>
      <c r="G41" s="105"/>
      <c r="H41" s="106"/>
      <c r="I41" s="66">
        <v>2000</v>
      </c>
      <c r="J41" s="66">
        <v>2000</v>
      </c>
    </row>
    <row r="42" spans="1:10" ht="16.5" customHeight="1">
      <c r="A42" s="68" t="s">
        <v>346</v>
      </c>
      <c r="B42" s="104" t="s">
        <v>326</v>
      </c>
      <c r="C42" s="105"/>
      <c r="D42" s="105"/>
      <c r="E42" s="105"/>
      <c r="F42" s="105"/>
      <c r="G42" s="105"/>
      <c r="H42" s="106"/>
      <c r="I42" s="66">
        <v>2000</v>
      </c>
      <c r="J42" s="66">
        <v>2000</v>
      </c>
    </row>
    <row r="43" spans="1:10" ht="16.5" customHeight="1">
      <c r="A43" s="68" t="s">
        <v>347</v>
      </c>
      <c r="B43" s="104" t="s">
        <v>327</v>
      </c>
      <c r="C43" s="105"/>
      <c r="D43" s="105"/>
      <c r="E43" s="105"/>
      <c r="F43" s="105"/>
      <c r="G43" s="105"/>
      <c r="H43" s="106"/>
      <c r="I43" s="66">
        <v>2000</v>
      </c>
      <c r="J43" s="66">
        <v>2000</v>
      </c>
    </row>
    <row r="44" spans="1:10" ht="16.5" customHeight="1">
      <c r="A44" s="68" t="s">
        <v>348</v>
      </c>
      <c r="B44" s="104" t="s">
        <v>349</v>
      </c>
      <c r="C44" s="105"/>
      <c r="D44" s="105"/>
      <c r="E44" s="105"/>
      <c r="F44" s="105"/>
      <c r="G44" s="105"/>
      <c r="H44" s="106"/>
      <c r="I44" s="66">
        <v>2000</v>
      </c>
      <c r="J44" s="66">
        <v>2000</v>
      </c>
    </row>
    <row r="45" spans="1:10" ht="66" customHeight="1">
      <c r="A45" s="67" t="s">
        <v>353</v>
      </c>
      <c r="B45" s="111" t="s">
        <v>370</v>
      </c>
      <c r="C45" s="112"/>
      <c r="D45" s="112"/>
      <c r="E45" s="112"/>
      <c r="F45" s="112"/>
      <c r="G45" s="112"/>
      <c r="H45" s="113"/>
      <c r="I45" s="65">
        <f>SUM(I46:I53)</f>
        <v>12000000</v>
      </c>
      <c r="J45" s="66">
        <v>0</v>
      </c>
    </row>
    <row r="46" spans="1:10" ht="16.5" customHeight="1">
      <c r="A46" s="68" t="s">
        <v>354</v>
      </c>
      <c r="B46" s="104" t="s">
        <v>349</v>
      </c>
      <c r="C46" s="105"/>
      <c r="D46" s="105"/>
      <c r="E46" s="105"/>
      <c r="F46" s="105"/>
      <c r="G46" s="105"/>
      <c r="H46" s="106"/>
      <c r="I46" s="66">
        <v>12000000</v>
      </c>
      <c r="J46" s="66">
        <v>0</v>
      </c>
    </row>
    <row r="47" spans="1:10" ht="16.5" customHeight="1" hidden="1">
      <c r="A47" s="68" t="s">
        <v>355</v>
      </c>
      <c r="B47" s="104" t="s">
        <v>321</v>
      </c>
      <c r="C47" s="105"/>
      <c r="D47" s="105"/>
      <c r="E47" s="105"/>
      <c r="F47" s="105"/>
      <c r="G47" s="105"/>
      <c r="H47" s="106"/>
      <c r="I47" s="66"/>
      <c r="J47" s="66"/>
    </row>
    <row r="48" spans="1:10" ht="16.5" customHeight="1" hidden="1">
      <c r="A48" s="68" t="s">
        <v>356</v>
      </c>
      <c r="B48" s="104" t="s">
        <v>324</v>
      </c>
      <c r="C48" s="105"/>
      <c r="D48" s="105"/>
      <c r="E48" s="105"/>
      <c r="F48" s="105"/>
      <c r="G48" s="105"/>
      <c r="H48" s="106"/>
      <c r="I48" s="66"/>
      <c r="J48" s="66"/>
    </row>
    <row r="49" spans="1:10" ht="16.5" customHeight="1" hidden="1">
      <c r="A49" s="68" t="s">
        <v>357</v>
      </c>
      <c r="B49" s="104" t="s">
        <v>323</v>
      </c>
      <c r="C49" s="105"/>
      <c r="D49" s="105"/>
      <c r="E49" s="105"/>
      <c r="F49" s="105"/>
      <c r="G49" s="105"/>
      <c r="H49" s="106"/>
      <c r="I49" s="66"/>
      <c r="J49" s="66"/>
    </row>
    <row r="50" spans="1:10" ht="16.5" customHeight="1" hidden="1">
      <c r="A50" s="68" t="s">
        <v>358</v>
      </c>
      <c r="B50" s="104" t="s">
        <v>322</v>
      </c>
      <c r="C50" s="105"/>
      <c r="D50" s="105"/>
      <c r="E50" s="105"/>
      <c r="F50" s="105"/>
      <c r="G50" s="105"/>
      <c r="H50" s="106"/>
      <c r="I50" s="66"/>
      <c r="J50" s="66"/>
    </row>
    <row r="51" spans="1:10" ht="16.5" customHeight="1" hidden="1">
      <c r="A51" s="68" t="s">
        <v>359</v>
      </c>
      <c r="B51" s="104" t="s">
        <v>325</v>
      </c>
      <c r="C51" s="105"/>
      <c r="D51" s="105"/>
      <c r="E51" s="105"/>
      <c r="F51" s="105"/>
      <c r="G51" s="105"/>
      <c r="H51" s="106"/>
      <c r="I51" s="66"/>
      <c r="J51" s="66"/>
    </row>
    <row r="52" spans="1:10" ht="16.5" customHeight="1" hidden="1">
      <c r="A52" s="68" t="s">
        <v>360</v>
      </c>
      <c r="B52" s="115" t="s">
        <v>326</v>
      </c>
      <c r="C52" s="115"/>
      <c r="D52" s="115"/>
      <c r="E52" s="115"/>
      <c r="F52" s="115"/>
      <c r="G52" s="115"/>
      <c r="H52" s="115"/>
      <c r="I52" s="66"/>
      <c r="J52" s="66"/>
    </row>
    <row r="53" spans="1:10" ht="16.5" customHeight="1" hidden="1">
      <c r="A53" s="68" t="s">
        <v>361</v>
      </c>
      <c r="B53" s="115" t="s">
        <v>327</v>
      </c>
      <c r="C53" s="115"/>
      <c r="D53" s="115"/>
      <c r="E53" s="115"/>
      <c r="F53" s="115"/>
      <c r="G53" s="115"/>
      <c r="H53" s="115"/>
      <c r="I53" s="66"/>
      <c r="J53" s="66"/>
    </row>
    <row r="54" spans="1:10" ht="93" customHeight="1">
      <c r="A54" s="68" t="s">
        <v>375</v>
      </c>
      <c r="B54" s="131" t="s">
        <v>374</v>
      </c>
      <c r="C54" s="133"/>
      <c r="D54" s="133"/>
      <c r="E54" s="133"/>
      <c r="F54" s="133"/>
      <c r="G54" s="133"/>
      <c r="H54" s="134"/>
      <c r="I54" s="66">
        <f>I55</f>
        <v>54124524.84</v>
      </c>
      <c r="J54" s="66">
        <f>J55</f>
        <v>0</v>
      </c>
    </row>
    <row r="55" spans="1:10" ht="16.5" customHeight="1">
      <c r="A55" s="68" t="s">
        <v>377</v>
      </c>
      <c r="B55" s="104" t="s">
        <v>349</v>
      </c>
      <c r="C55" s="105"/>
      <c r="D55" s="105"/>
      <c r="E55" s="105"/>
      <c r="F55" s="105"/>
      <c r="G55" s="105"/>
      <c r="H55" s="106"/>
      <c r="I55" s="66">
        <f>29374524.84+24750000</f>
        <v>54124524.84</v>
      </c>
      <c r="J55" s="66">
        <v>0</v>
      </c>
    </row>
    <row r="56" spans="1:10" ht="69.75" customHeight="1">
      <c r="A56" s="68" t="s">
        <v>376</v>
      </c>
      <c r="B56" s="131" t="s">
        <v>378</v>
      </c>
      <c r="C56" s="133"/>
      <c r="D56" s="133"/>
      <c r="E56" s="133"/>
      <c r="F56" s="133"/>
      <c r="G56" s="133"/>
      <c r="H56" s="134"/>
      <c r="I56" s="66">
        <f>I57</f>
        <v>546720.9299999999</v>
      </c>
      <c r="J56" s="66">
        <f>J57</f>
        <v>0</v>
      </c>
    </row>
    <row r="57" spans="1:10" ht="16.5" customHeight="1">
      <c r="A57" s="132" t="s">
        <v>379</v>
      </c>
      <c r="B57" s="104" t="s">
        <v>349</v>
      </c>
      <c r="C57" s="105"/>
      <c r="D57" s="105"/>
      <c r="E57" s="105"/>
      <c r="F57" s="105"/>
      <c r="G57" s="105"/>
      <c r="H57" s="106"/>
      <c r="I57" s="66">
        <f>296720.93+250000</f>
        <v>546720.9299999999</v>
      </c>
      <c r="J57" s="66">
        <v>0</v>
      </c>
    </row>
    <row r="58" spans="1:10" ht="22.5" customHeight="1">
      <c r="A58" s="67"/>
      <c r="B58" s="121" t="s">
        <v>340</v>
      </c>
      <c r="C58" s="122"/>
      <c r="D58" s="122"/>
      <c r="E58" s="122"/>
      <c r="F58" s="122"/>
      <c r="G58" s="122"/>
      <c r="H58" s="123"/>
      <c r="I58" s="65">
        <f>SUM(I16+I26+I35+I45+I54+I56)</f>
        <v>77731245.77000001</v>
      </c>
      <c r="J58" s="65">
        <f>SUM(J16+J26+J35+J54+J56)</f>
        <v>11022000</v>
      </c>
    </row>
    <row r="59" spans="1:10" ht="15" hidden="1">
      <c r="A59" s="81"/>
      <c r="B59" s="82"/>
      <c r="C59" s="82"/>
      <c r="D59" s="82"/>
      <c r="E59" s="82"/>
      <c r="F59" s="82"/>
      <c r="G59" s="82"/>
      <c r="H59" s="82"/>
      <c r="I59" s="81"/>
      <c r="J59" s="81"/>
    </row>
    <row r="61" spans="5:7" ht="15.75">
      <c r="E61" s="72"/>
      <c r="F61" s="83"/>
      <c r="G61" s="72"/>
    </row>
    <row r="62" spans="2:7" ht="15.75">
      <c r="B62" s="70"/>
      <c r="C62" s="70"/>
      <c r="D62" s="70"/>
      <c r="E62" s="70"/>
      <c r="F62" s="70"/>
      <c r="G62" s="72"/>
    </row>
    <row r="63" ht="15.75">
      <c r="G63" s="73"/>
    </row>
    <row r="64" spans="5:7" ht="15.75">
      <c r="E64" s="107"/>
      <c r="F64" s="107"/>
      <c r="G64" s="107"/>
    </row>
  </sheetData>
  <sheetProtection/>
  <mergeCells count="54">
    <mergeCell ref="B54:H54"/>
    <mergeCell ref="B57:H57"/>
    <mergeCell ref="B55:H55"/>
    <mergeCell ref="B56:H56"/>
    <mergeCell ref="B45:H45"/>
    <mergeCell ref="B46:H46"/>
    <mergeCell ref="B47:H47"/>
    <mergeCell ref="B48:H48"/>
    <mergeCell ref="E64:G64"/>
    <mergeCell ref="B49:H49"/>
    <mergeCell ref="B50:H50"/>
    <mergeCell ref="B51:H51"/>
    <mergeCell ref="B52:H52"/>
    <mergeCell ref="B53:H53"/>
    <mergeCell ref="B58:H58"/>
    <mergeCell ref="B31:H31"/>
    <mergeCell ref="B32:H32"/>
    <mergeCell ref="B43:H43"/>
    <mergeCell ref="B33:H33"/>
    <mergeCell ref="B34:H34"/>
    <mergeCell ref="B35:H35"/>
    <mergeCell ref="B36:H36"/>
    <mergeCell ref="B37:H37"/>
    <mergeCell ref="B38:H38"/>
    <mergeCell ref="B21:H21"/>
    <mergeCell ref="B22:H22"/>
    <mergeCell ref="B23:H23"/>
    <mergeCell ref="B24:H24"/>
    <mergeCell ref="B28:H28"/>
    <mergeCell ref="B29:H29"/>
    <mergeCell ref="B27:H27"/>
    <mergeCell ref="B26:H26"/>
    <mergeCell ref="B25:H25"/>
    <mergeCell ref="B16:H16"/>
    <mergeCell ref="B17:H17"/>
    <mergeCell ref="B18:H18"/>
    <mergeCell ref="B19:H19"/>
    <mergeCell ref="B20:H20"/>
    <mergeCell ref="B1:I3"/>
    <mergeCell ref="D7:J7"/>
    <mergeCell ref="F9:J9"/>
    <mergeCell ref="N8:Q8"/>
    <mergeCell ref="A13:A14"/>
    <mergeCell ref="B13:H14"/>
    <mergeCell ref="I13:I14"/>
    <mergeCell ref="B15:H15"/>
    <mergeCell ref="J13:J14"/>
    <mergeCell ref="A11:J11"/>
    <mergeCell ref="B30:H30"/>
    <mergeCell ref="B44:H44"/>
    <mergeCell ref="B42:H42"/>
    <mergeCell ref="B41:H41"/>
    <mergeCell ref="B40:H40"/>
    <mergeCell ref="B39:H39"/>
  </mergeCells>
  <printOptions/>
  <pageMargins left="0.35433070866141736" right="0.15748031496062992" top="0.3937007874015748" bottom="0.3937007874015748" header="0.15748031496062992" footer="0.1968503937007874"/>
  <pageSetup fitToHeight="0" fitToWidth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214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24" t="s">
        <v>215</v>
      </c>
      <c r="B12" s="125"/>
      <c r="C12" s="125"/>
      <c r="D12" s="125"/>
      <c r="E12" s="125"/>
      <c r="F12" s="125"/>
      <c r="G12" s="125"/>
      <c r="H12" s="126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91" t="s">
        <v>25</v>
      </c>
      <c r="B8" s="91" t="s">
        <v>177</v>
      </c>
      <c r="C8" s="84" t="s">
        <v>33</v>
      </c>
      <c r="D8" s="85"/>
      <c r="E8" s="85"/>
      <c r="F8" s="85"/>
      <c r="G8" s="85"/>
      <c r="H8" s="86"/>
      <c r="I8" s="45"/>
    </row>
    <row r="9" spans="1:8" ht="67.5" customHeight="1">
      <c r="A9" s="130"/>
      <c r="B9" s="130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27" t="s">
        <v>178</v>
      </c>
      <c r="B11" s="128"/>
      <c r="C11" s="128"/>
      <c r="D11" s="128"/>
      <c r="E11" s="128"/>
      <c r="F11" s="128"/>
      <c r="G11" s="128"/>
      <c r="H11" s="129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27" t="s">
        <v>179</v>
      </c>
      <c r="B20" s="128"/>
      <c r="C20" s="128"/>
      <c r="D20" s="128"/>
      <c r="E20" s="128"/>
      <c r="F20" s="128"/>
      <c r="G20" s="128"/>
      <c r="H20" s="129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27" t="s">
        <v>180</v>
      </c>
      <c r="B24" s="128"/>
      <c r="C24" s="128"/>
      <c r="D24" s="128"/>
      <c r="E24" s="128"/>
      <c r="F24" s="128"/>
      <c r="G24" s="128"/>
      <c r="H24" s="129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27" t="s">
        <v>181</v>
      </c>
      <c r="B28" s="128"/>
      <c r="C28" s="128"/>
      <c r="D28" s="128"/>
      <c r="E28" s="128"/>
      <c r="F28" s="128"/>
      <c r="G28" s="128"/>
      <c r="H28" s="129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27" t="s">
        <v>182</v>
      </c>
      <c r="B32" s="128"/>
      <c r="C32" s="128"/>
      <c r="D32" s="128"/>
      <c r="E32" s="128"/>
      <c r="F32" s="128"/>
      <c r="G32" s="128"/>
      <c r="H32" s="129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27" t="s">
        <v>183</v>
      </c>
      <c r="B36" s="128"/>
      <c r="C36" s="128"/>
      <c r="D36" s="128"/>
      <c r="E36" s="128"/>
      <c r="F36" s="128"/>
      <c r="G36" s="128"/>
      <c r="H36" s="129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27" t="s">
        <v>184</v>
      </c>
      <c r="B41" s="128"/>
      <c r="C41" s="128"/>
      <c r="D41" s="128"/>
      <c r="E41" s="128"/>
      <c r="F41" s="128"/>
      <c r="G41" s="128"/>
      <c r="H41" s="129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27" t="s">
        <v>185</v>
      </c>
      <c r="B46" s="128"/>
      <c r="C46" s="128"/>
      <c r="D46" s="128"/>
      <c r="E46" s="128"/>
      <c r="F46" s="128"/>
      <c r="G46" s="128"/>
      <c r="H46" s="129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C8:H8"/>
    <mergeCell ref="B8:B9"/>
    <mergeCell ref="A8:A9"/>
    <mergeCell ref="A11:H11"/>
    <mergeCell ref="A41:H41"/>
    <mergeCell ref="A28:H28"/>
    <mergeCell ref="A46:H46"/>
    <mergeCell ref="A20:H20"/>
    <mergeCell ref="A24:H24"/>
    <mergeCell ref="A32:H32"/>
    <mergeCell ref="A36:H36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95" t="s">
        <v>300</v>
      </c>
      <c r="G3" s="95"/>
      <c r="H3" s="95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91" t="s">
        <v>20</v>
      </c>
      <c r="B8" s="89" t="s">
        <v>0</v>
      </c>
      <c r="C8" s="89" t="s">
        <v>1</v>
      </c>
      <c r="D8" s="89" t="s">
        <v>2</v>
      </c>
      <c r="E8" s="89" t="s">
        <v>3</v>
      </c>
      <c r="F8" s="84" t="s">
        <v>33</v>
      </c>
      <c r="G8" s="85"/>
      <c r="H8" s="86"/>
    </row>
    <row r="9" spans="1:8" s="32" customFormat="1" ht="12.75" customHeight="1">
      <c r="A9" s="92"/>
      <c r="B9" s="90"/>
      <c r="C9" s="90"/>
      <c r="D9" s="90"/>
      <c r="E9" s="90"/>
      <c r="F9" s="87" t="s">
        <v>23</v>
      </c>
      <c r="G9" s="93" t="s">
        <v>212</v>
      </c>
      <c r="H9" s="94"/>
    </row>
    <row r="10" spans="1:8" ht="59.25">
      <c r="A10" s="92"/>
      <c r="B10" s="90"/>
      <c r="C10" s="90"/>
      <c r="D10" s="90"/>
      <c r="E10" s="90"/>
      <c r="F10" s="88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A8:A10"/>
    <mergeCell ref="B8:B10"/>
    <mergeCell ref="C8:C10"/>
    <mergeCell ref="D8:D10"/>
    <mergeCell ref="F3:H3"/>
    <mergeCell ref="F8:H8"/>
    <mergeCell ref="F9:F10"/>
    <mergeCell ref="E8:E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Анна Маслякова</cp:lastModifiedBy>
  <cp:lastPrinted>2019-07-05T05:57:30Z</cp:lastPrinted>
  <dcterms:created xsi:type="dcterms:W3CDTF">2001-03-20T09:20:47Z</dcterms:created>
  <dcterms:modified xsi:type="dcterms:W3CDTF">2019-12-24T08:20:42Z</dcterms:modified>
  <cp:category/>
  <cp:version/>
  <cp:contentType/>
  <cp:contentStatus/>
</cp:coreProperties>
</file>