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7185" tabRatio="612" firstSheet="19" activeTab="19"/>
  </bookViews>
  <sheets>
    <sheet name="Город.посел." sheetId="1" state="hidden" r:id="rId1"/>
    <sheet name="Курортное" sheetId="2" state="hidden" r:id="rId2"/>
    <sheet name="Гирв." sheetId="3" state="hidden" r:id="rId3"/>
    <sheet name="Кедр." sheetId="4" state="hidden" r:id="rId4"/>
    <sheet name="Конч." sheetId="5" state="hidden" r:id="rId5"/>
    <sheet name="Кяпп." sheetId="6" state="hidden" r:id="rId6"/>
    <sheet name="Петр." sheetId="7" state="hidden" r:id="rId7"/>
    <sheet name="Новин." sheetId="8" state="hidden" r:id="rId8"/>
    <sheet name="Яниш." sheetId="9" state="hidden" r:id="rId9"/>
    <sheet name="ДДУ село" sheetId="10" state="hidden" r:id="rId10"/>
    <sheet name="Гирв СОШ" sheetId="11" state="hidden" r:id="rId11"/>
    <sheet name="ДДУ город" sheetId="12" state="hidden" r:id="rId12"/>
    <sheet name="Лицей" sheetId="13" state="hidden" r:id="rId13"/>
    <sheet name="ФОК" sheetId="14" state="hidden" r:id="rId14"/>
    <sheet name="Дет. дом" sheetId="15" state="hidden" r:id="rId15"/>
    <sheet name="ЦБС" sheetId="16" state="hidden" r:id="rId16"/>
    <sheet name="Информ.-метод центр" sheetId="17" state="hidden" r:id="rId17"/>
    <sheet name="Город. поселение" sheetId="18" state="hidden" r:id="rId18"/>
    <sheet name="Свод не удалять!" sheetId="19" state="hidden" r:id="rId19"/>
    <sheet name="приложение 11 " sheetId="20" r:id="rId20"/>
    <sheet name="Целев. прогр." sheetId="21" state="hidden" r:id="rId21"/>
    <sheet name="Инвестиции" sheetId="22" state="hidden" r:id="rId22"/>
  </sheets>
  <definedNames>
    <definedName name="Z_518631E2_4EB0_11D9_BBD2_00304F169CFD_.wvu.Rows" localSheetId="21" hidden="1">'Инвестиции'!$13:$13,'Инвестиции'!$17:$17</definedName>
    <definedName name="Z_7C829716_2F07_46F0_AF1A_069E96C8B01D_.wvu.Rows" localSheetId="21" hidden="1">'Инвестиции'!$13:$13,'Инвестиции'!$17:$17</definedName>
    <definedName name="Z_7C829716_2F07_46F0_AF1A_069E96C8B01D_.wvu.Rows" localSheetId="15" hidden="1">'ЦБС'!$12:$45,'ЦБС'!$47:$47,'ЦБС'!$49:$70</definedName>
    <definedName name="Z_CCB89602_4EB0_11D9_AD0A_000AE6CB13C7_.wvu.Rows" localSheetId="4" hidden="1">'Конч.'!$12:$61</definedName>
    <definedName name="_xlnm.Print_Titles" localSheetId="19">'приложение 11 '!$13:$15</definedName>
    <definedName name="_xlnm.Print_Area" localSheetId="19">'приложение 11 '!$A$1:$I$118</definedName>
  </definedNames>
  <calcPr fullCalcOnLoad="1"/>
</workbook>
</file>

<file path=xl/sharedStrings.xml><?xml version="1.0" encoding="utf-8"?>
<sst xmlns="http://schemas.openxmlformats.org/spreadsheetml/2006/main" count="7423" uniqueCount="447">
  <si>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</si>
  <si>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</si>
  <si>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</si>
  <si>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</si>
  <si>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</si>
  <si>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</si>
  <si>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</si>
  <si>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</si>
  <si>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</si>
  <si>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</si>
  <si>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</si>
  <si>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</si>
  <si>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</si>
  <si>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</si>
  <si>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</si>
  <si>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</si>
  <si>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</si>
  <si>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</si>
  <si>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</si>
  <si>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</si>
  <si>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</si>
  <si>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</si>
  <si>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</si>
  <si>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</si>
  <si>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</si>
  <si>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</si>
  <si>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</si>
  <si>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</si>
  <si>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</si>
  <si>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</si>
  <si>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</si>
  <si>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</si>
  <si>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</si>
  <si>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</si>
  <si>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</si>
  <si>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</si>
  <si>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</si>
  <si>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</si>
  <si>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</si>
  <si>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</si>
  <si>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</si>
  <si>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</si>
  <si>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</si>
  <si>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</si>
  <si>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</si>
  <si>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</si>
  <si>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</si>
  <si>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</si>
  <si>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</si>
  <si>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</si>
  <si>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</si>
  <si>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</si>
  <si>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</si>
  <si>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</si>
  <si>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</si>
  <si>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</si>
  <si>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</si>
  <si>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</si>
  <si>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</si>
  <si>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</si>
  <si>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</si>
  <si>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</si>
  <si>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</si>
  <si>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</si>
  <si>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</si>
  <si>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</si>
  <si>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</si>
  <si>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</si>
  <si>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</si>
  <si>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</si>
  <si>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</si>
  <si>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</si>
  <si>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</si>
  <si>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</si>
  <si>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</si>
  <si>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</si>
  <si>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</si>
  <si>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</si>
  <si>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</si>
  <si>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</si>
  <si>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</si>
  <si>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</si>
  <si>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</si>
  <si>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</si>
  <si>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</si>
  <si>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</si>
  <si>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</si>
  <si>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</si>
  <si>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</si>
  <si>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</si>
  <si>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</si>
  <si>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</si>
  <si>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</si>
  <si>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</si>
  <si>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</si>
  <si>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</si>
  <si>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</si>
  <si>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</si>
  <si>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</si>
  <si>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</si>
  <si>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</si>
  <si>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</si>
  <si>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</si>
  <si>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</si>
  <si>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</si>
  <si>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</si>
  <si>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</si>
  <si>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</si>
  <si>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</si>
  <si>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</si>
  <si>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</si>
  <si>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</si>
  <si>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</si>
  <si>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</si>
  <si>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</si>
  <si>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</si>
  <si>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</si>
  <si>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</si>
  <si>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</si>
  <si>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</si>
  <si>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</si>
  <si>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</si>
  <si>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</si>
  <si>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</si>
  <si>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</si>
  <si>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</si>
  <si>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</si>
  <si>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</si>
  <si>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</si>
  <si>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</si>
  <si>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</si>
  <si>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</si>
  <si>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</si>
  <si>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</si>
  <si>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</si>
  <si>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</si>
  <si>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</si>
  <si>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</si>
  <si>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</si>
  <si>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</si>
  <si>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</si>
  <si>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</si>
  <si>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</si>
  <si>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</si>
  <si>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</si>
  <si>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</si>
  <si>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</si>
  <si>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</si>
  <si>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</si>
  <si>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</si>
  <si>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</si>
  <si>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</si>
  <si>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</si>
  <si>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</si>
  <si>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</si>
  <si>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</si>
  <si>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</si>
  <si>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</si>
  <si>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</si>
  <si>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</si>
  <si>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</si>
  <si>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</si>
  <si>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</si>
  <si>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</si>
  <si>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</si>
  <si>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</si>
  <si>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</si>
  <si>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</si>
  <si>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</si>
  <si>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</si>
  <si>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</si>
  <si>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</si>
  <si>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</si>
  <si>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</si>
  <si>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</si>
  <si>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</si>
  <si>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</si>
  <si>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</si>
  <si>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</si>
  <si>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</si>
  <si>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</si>
  <si>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</si>
  <si>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</si>
  <si>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</si>
  <si>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</si>
  <si>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</si>
  <si>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</si>
  <si>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</si>
  <si>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</si>
  <si>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</si>
  <si>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</si>
  <si>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</si>
  <si>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</si>
  <si>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</si>
  <si>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</si>
  <si>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</si>
  <si>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</si>
  <si>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</si>
  <si>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</si>
  <si>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</si>
  <si>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</si>
  <si>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</si>
  <si>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</si>
  <si>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</si>
  <si>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</si>
  <si>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</si>
  <si>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</si>
  <si>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</si>
  <si>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</si>
  <si>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</si>
  <si>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</si>
  <si>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</si>
  <si>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</si>
  <si>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</si>
  <si>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</si>
  <si>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</si>
  <si>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</si>
  <si>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</si>
  <si>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</si>
  <si>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</si>
  <si>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</si>
  <si>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</si>
  <si>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</si>
  <si>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</si>
  <si>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</si>
  <si>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</si>
  <si>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</si>
  <si>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</si>
  <si>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</si>
  <si>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</si>
  <si>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</si>
  <si>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</si>
  <si>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</si>
  <si>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</si>
  <si>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</si>
  <si>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</si>
  <si>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</si>
  <si>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</si>
  <si>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</si>
  <si>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</si>
  <si>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</si>
  <si>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</si>
  <si>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</si>
  <si>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</si>
  <si>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</si>
  <si>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</si>
  <si>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</si>
  <si>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</si>
  <si>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</si>
  <si>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</si>
  <si>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</si>
  <si>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</si>
  <si>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</si>
  <si>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</si>
  <si>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</si>
  <si>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</si>
  <si>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</si>
  <si>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</si>
  <si>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</si>
  <si>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</si>
  <si>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</si>
  <si>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</si>
  <si>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</si>
  <si>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в том числе: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</si>
  <si>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</si>
  <si>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</si>
  <si>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</si>
  <si>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</si>
  <si>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</si>
  <si>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</si>
  <si>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</si>
  <si>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</si>
  <si>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</si>
  <si>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</si>
  <si>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</si>
  <si>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</si>
  <si>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</si>
  <si>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</si>
  <si>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</si>
  <si>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</si>
  <si>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</si>
  <si>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</si>
  <si>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</si>
  <si>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</si>
  <si>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</si>
  <si>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</si>
  <si>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</si>
  <si>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</si>
  <si>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</si>
  <si>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</si>
  <si>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</si>
  <si>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</si>
  <si>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</si>
  <si>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</si>
  <si>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</si>
  <si>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</si>
  <si>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</si>
  <si>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</si>
  <si>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</si>
  <si>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</si>
  <si>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</si>
  <si>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</si>
  <si>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</si>
  <si>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</si>
  <si>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</si>
  <si>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</si>
  <si>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</si>
  <si>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</si>
  <si>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</si>
  <si>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</si>
  <si>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1.2.</t>
  </si>
  <si>
    <t>1.3.</t>
  </si>
  <si>
    <t>1.4.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</si>
  <si>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</si>
  <si>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</si>
  <si>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</si>
  <si>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</si>
  <si>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</si>
  <si>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</si>
  <si>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</si>
  <si>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>Гирвасское сельское поселение</t>
  </si>
  <si>
    <t>Кедрозерское сельское поселение</t>
  </si>
  <si>
    <t>Кяппесельгское сельское  поселение</t>
  </si>
  <si>
    <t>Кончезерское сельское поселение</t>
  </si>
  <si>
    <t>Новинское сельское поселение</t>
  </si>
  <si>
    <t>Петровское сельское поселение</t>
  </si>
  <si>
    <t>Янишпольское сельское поселение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</si>
  <si>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</si>
  <si>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</si>
  <si>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</si>
  <si>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</si>
  <si>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2.</t>
  </si>
  <si>
    <t>2.1.</t>
  </si>
  <si>
    <t>2.2.</t>
  </si>
  <si>
    <t>2.3.</t>
  </si>
  <si>
    <t>2.4.</t>
  </si>
  <si>
    <t>2.5.</t>
  </si>
  <si>
    <t>2.6.</t>
  </si>
  <si>
    <t>2.7.</t>
  </si>
  <si>
    <t>ИТОГО:</t>
  </si>
  <si>
    <t>3.1.</t>
  </si>
  <si>
    <t>3.2.</t>
  </si>
  <si>
    <t>3.3.</t>
  </si>
  <si>
    <t>3.4.</t>
  </si>
  <si>
    <t>3.5.</t>
  </si>
  <si>
    <t>3.6.</t>
  </si>
  <si>
    <t>3.7.</t>
  </si>
  <si>
    <t>3.8.</t>
  </si>
  <si>
    <t>Кондопожское городское поселение</t>
  </si>
  <si>
    <t xml:space="preserve">"О бюджете Кондопожского муниципального района </t>
  </si>
  <si>
    <t xml:space="preserve">Дотация на выравнивание уровня бюджетной обеспеченности поселений 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</si>
  <si>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</si>
  <si>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</si>
  <si>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</si>
  <si>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</si>
  <si>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</si>
  <si>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</si>
  <si>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</si>
  <si>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</si>
  <si>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</si>
  <si>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</si>
  <si>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Нераспределенный резерв</t>
  </si>
  <si>
    <t>на 2019 год и плановый период 2020 и 2021 годов"</t>
  </si>
  <si>
    <t>Распределение межбюджетных трансфертов бюджетам поселений на 2019 год</t>
  </si>
  <si>
    <t>(рублей)</t>
  </si>
  <si>
    <t>Приложение № 11</t>
  </si>
  <si>
    <t>Сумма 2019 год</t>
  </si>
  <si>
    <t>5.</t>
  </si>
  <si>
    <t>5.1</t>
  </si>
  <si>
    <t>6.</t>
  </si>
  <si>
    <t>6.1</t>
  </si>
  <si>
    <t>7.</t>
  </si>
  <si>
    <t>7.1</t>
  </si>
  <si>
    <t>7.2</t>
  </si>
  <si>
    <t>7.3</t>
  </si>
  <si>
    <t>1.8</t>
  </si>
  <si>
    <t>8.</t>
  </si>
  <si>
    <t>8.1</t>
  </si>
  <si>
    <t>9.</t>
  </si>
  <si>
    <t>9.1</t>
  </si>
  <si>
    <t>9.2</t>
  </si>
  <si>
    <t>9.3</t>
  </si>
  <si>
    <t>9.4</t>
  </si>
  <si>
    <t>9.5</t>
  </si>
  <si>
    <t>10.</t>
  </si>
  <si>
    <t>10.1</t>
  </si>
  <si>
    <t>10.2</t>
  </si>
  <si>
    <t>10.3</t>
  </si>
  <si>
    <t>10.4</t>
  </si>
  <si>
    <t>10.5</t>
  </si>
  <si>
    <t>10.6</t>
  </si>
  <si>
    <t>10.7</t>
  </si>
  <si>
    <t>11.</t>
  </si>
  <si>
    <t>11.1</t>
  </si>
  <si>
    <t>11.2</t>
  </si>
  <si>
    <t>12.</t>
  </si>
  <si>
    <t>13.</t>
  </si>
  <si>
    <t>12.1</t>
  </si>
  <si>
    <t>12.2</t>
  </si>
  <si>
    <t>12.3</t>
  </si>
  <si>
    <t>12.4</t>
  </si>
  <si>
    <t>12.5</t>
  </si>
  <si>
    <t>12.6</t>
  </si>
  <si>
    <t>13.1</t>
  </si>
  <si>
    <t>№ 1 от 19.12.2018 года</t>
  </si>
  <si>
    <t>7.4</t>
  </si>
  <si>
    <t>14.</t>
  </si>
  <si>
    <t>14.1.</t>
  </si>
  <si>
    <t>15.</t>
  </si>
  <si>
    <t>15.1.</t>
  </si>
  <si>
    <t>Иные межбюджетные трансферты (на поддержку мер по обеспечению сбалансированности бюджетов муниципальных образований)</t>
  </si>
  <si>
    <t>Субсидия из бюджета Республики Карелия (на поддержку местных инициатив граждан, проживающих в муниципальных образованиях в Республике Карелия)</t>
  </si>
  <si>
    <t>Субсидия из бюджета Республики Карелия (на реализацию мероприятий государственной программы Республики Карелия "Обеспечение доступным и комфортным жильем и жилищно-коммунальными услугами" (в целях реализации мероприятий по обеспечению необходимой инфраструктурой земельных участков, предоставляемых семьям, имеющих трех и более детей, для индивидуального жилищного строительства) на 2019 год)</t>
  </si>
  <si>
    <t>Субсидия из бюджета Республики Карелия (на реализацию мероприятий государственной программы Республики Карелия "Развитие транспортной системы" (на реализацию мероприятий по повышению безопасности дорожного движения))</t>
  </si>
  <si>
    <t>Иные межбюджетные трансферты (на осуществление переданных полномочий в части организации в границах поселения водоснабжения населения в пределах полномочий, установленных законодательством Российской Федерации)</t>
  </si>
  <si>
    <t>Иные межбюджетные трансферты (на осуществление переданных полномочий по организации ритуальных услуг и содержанию мест захоронения на территории сельского поселения)</t>
  </si>
  <si>
    <t>Иные межбюджетные трансферты (на осуществление переданных полномочий по обеспечению проживающих в поселении и нуждающихся в жилых помещениях малоимущих граждан жилыми помещениями в части ведения учета граждан, нуждающихся в жилых помещениях; в части осуществления взаимодействия с территориальными органами Миграционных пунктов Министерства внутренних дел Российской Федерации по месту пребывания и по месту жительства в пределах Российской Федерации)</t>
  </si>
  <si>
    <t>Субсидия из бюджета Республики Карелия (на реализацию мероприятий государственной программы Республики Карелия «Развитие культуры»  (в целях частичной компенсации расходов  на повышение оплаты труда работников бюджетной сферы))</t>
  </si>
  <si>
    <t>Иные межбюджетные трансферты ( на стимулирование объединения сельских поселений)</t>
  </si>
  <si>
    <t>Иные межбюджетные трансферты ( на мероприятия по финансовому обеспечению дорожной деятельности в муниципальных образованиях в рамках реализации национального проекта "Безопасные и качественные автомобильные дороги")</t>
  </si>
  <si>
    <t>Субсидия из бюджета Республики Карелия (на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</si>
  <si>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Субсидия из бюджета Республики Карелия (субсидия местным бюджетам на реализацию мероприятий государственной программы Республики Карелия «Развитие культуры» (в целях реализации мероприятий по сохранению мемориальных, военно-исторических объектов и памятников)</t>
  </si>
  <si>
    <t>Субвенция местным бюджетам (на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</si>
  <si>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Субвенция местным бюджетам (на осуществление полномочий по первичному воинскому учету на территориях, где отсутствуют военные комиссариаты)</t>
  </si>
  <si>
    <t>16.</t>
  </si>
  <si>
    <t>16.1</t>
  </si>
  <si>
    <t>16.2</t>
  </si>
  <si>
    <t>Иные межбюджетные трансферты бюджетам муниципальных образований на поддержку развития территориального общественного самоуправления</t>
  </si>
  <si>
    <t>17.1</t>
  </si>
  <si>
    <t>17</t>
  </si>
  <si>
    <t>Иные межбюджетные трансферты на реализацию мероприятий государственной программы Республики Карелия «Развитие культуры» (в целях разработки проектной документации для проведения ремонтно-восстановительных работ на мемориальных, военно - исторических объектах и памятниках)</t>
  </si>
  <si>
    <t>18</t>
  </si>
  <si>
    <t>Иные межбюджетные трансферты на содействие участию во Всероссийском конкурсе лучших проектов создания комфортной городской среды в 2020 году</t>
  </si>
  <si>
    <t>18.1</t>
  </si>
  <si>
    <t>19</t>
  </si>
  <si>
    <t>19.1</t>
  </si>
  <si>
    <t xml:space="preserve">Субсидия местным бюджетам на реализацию дополнительных мероприятий по поддержке малого и среднего предпринимательства </t>
  </si>
  <si>
    <t>20</t>
  </si>
  <si>
    <t>20.1</t>
  </si>
  <si>
    <t>21</t>
  </si>
  <si>
    <t>21.1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</si>
  <si>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на 2019 год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</si>
  <si>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на 2019 год (за счет средств гос.корпорации - Фонд СРЖКХ)
</t>
  </si>
  <si>
    <t>22</t>
  </si>
  <si>
    <t>22.1</t>
  </si>
  <si>
    <t>Прочие межбюджетные трансферты, передаваемые бюджетам городских поселений (Иные межбюджетные трансферты  на стимулирование органов местного самоуправления)</t>
  </si>
  <si>
    <t>(в редакции от   23 октября 2019 г № ___)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</si>
</sst>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[$€-2]\ ###,000_);[Red]\([$€-2]\ ###,000\)"/>
    <numFmt numFmtId="180" formatCode="#,##0.00_ ;\-#,##0.00\ "/>
    <numFmt numFmtId="181" formatCode="#,##0.0_ ;\-#,##0.0\ "/>
    <numFmt numFmtId="182" formatCode="#,##0.0_ ;[Red]\-#,##0.0\ "/>
    <numFmt numFmtId="183" formatCode="#,##0.000"/>
    <numFmt numFmtId="184" formatCode="#,##0.0000"/>
  </numFmts>
  <fonts count="55">
    <font>
      <sz val="10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175" fontId="2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49" fontId="0" fillId="33" borderId="13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175" fontId="11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75" fontId="1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175" fontId="1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5" fontId="1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75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2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16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indent="1"/>
    </xf>
    <xf numFmtId="0" fontId="16" fillId="0" borderId="16" xfId="0" applyFont="1" applyFill="1" applyBorder="1" applyAlignment="1">
      <alignment horizontal="justify" vertical="center" wrapText="1"/>
    </xf>
    <xf numFmtId="0" fontId="16" fillId="0" borderId="17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70">SUM(G13:H13)</f>
        <v>0</v>
      </c>
      <c r="G13" s="9"/>
      <c r="H13" s="9"/>
    </row>
    <row r="14" spans="1:8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zoomScalePageLayoutView="0" workbookViewId="0" topLeftCell="A1">
      <pane xSplit="5" ySplit="11" topLeftCell="F8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251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54"/>
      <c r="H77" s="9"/>
    </row>
    <row r="78" spans="1:8" ht="12.75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 ht="12.75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 ht="12.75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 ht="12.75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 ht="12.75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 ht="12.75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 ht="12.75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 ht="12.75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aca="true" t="shared" si="3" ref="F86:F93">SUM(G86:H86)</f>
        <v>0</v>
      </c>
      <c r="G86" s="54"/>
      <c r="H86" s="9"/>
    </row>
    <row r="87" spans="1:8" ht="12.75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 ht="12.75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 ht="12.75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 ht="12.75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 ht="12.75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 ht="12.75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 ht="12.75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ht="15.75">
      <c r="A1134" s="2"/>
    </row>
    <row r="1135" ht="15.75">
      <c r="A113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5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7">SUM(G78:H78)</f>
        <v>0</v>
      </c>
      <c r="G78" s="52"/>
      <c r="H78" s="9"/>
    </row>
    <row r="79" spans="1:8" ht="12.75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ht="12.75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aca="true" t="shared" si="3" ref="F89:F95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ht="12.75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aca="true" t="shared" si="4" ref="F97:F106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141" ht="15.75">
      <c r="A1141" s="2"/>
    </row>
    <row r="1142" ht="15.75">
      <c r="A1142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zoomScalePageLayoutView="0" workbookViewId="0" topLeftCell="A1">
      <pane xSplit="5" ySplit="11" topLeftCell="F3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9"/>
      <c r="H77" s="9"/>
    </row>
    <row r="78" spans="1:8" ht="12.75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 ht="12.75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 ht="12.75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 ht="12.75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 ht="12.75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 ht="12.75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 ht="12.75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ht="15.75">
      <c r="A1142" s="2"/>
    </row>
    <row r="1143" ht="15.75">
      <c r="A1143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5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ht="12.75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1" t="s">
        <v>258</v>
      </c>
      <c r="B5" s="101"/>
      <c r="C5" s="101"/>
      <c r="D5" s="101"/>
      <c r="E5" s="101"/>
      <c r="F5" s="101"/>
      <c r="G5" s="101"/>
      <c r="H5" s="101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aca="true" t="shared" si="2" ref="F78:F83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t="12.75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t="12.75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t="12.75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ht="12.75" hidden="1">
      <c r="A84" s="5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41" ht="15.75">
      <c r="A1141" s="2"/>
    </row>
    <row r="1142" ht="15.75">
      <c r="A1142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5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aca="true" t="shared" si="1" ref="F46:F7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zoomScalePageLayoutView="0" workbookViewId="0" topLeftCell="A1">
      <pane xSplit="5" ySplit="45" topLeftCell="F4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1"/>
      <c r="B5" s="101"/>
      <c r="C5" s="101"/>
      <c r="D5" s="101"/>
      <c r="E5" s="101"/>
      <c r="F5" s="101"/>
      <c r="G5" s="101"/>
      <c r="H5" s="101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aca="true" t="shared" si="2" ref="F77:F86">SUM(G77:H77)</f>
        <v>0</v>
      </c>
      <c r="G77" s="52"/>
      <c r="H77" s="52"/>
    </row>
    <row r="78" spans="1:8" ht="12.75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 ht="12.75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 ht="12.75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 ht="12.75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 ht="12.75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 ht="12.75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 ht="12.75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 ht="12.75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 ht="12.75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ht="15.75">
      <c r="A1138" s="2"/>
    </row>
    <row r="1139" ht="15.75">
      <c r="A1139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41.87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247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102" t="s">
        <v>246</v>
      </c>
      <c r="B5" s="103"/>
      <c r="C5" s="103"/>
      <c r="D5" s="103"/>
      <c r="E5" s="103"/>
      <c r="F5" s="103"/>
      <c r="G5" s="103"/>
      <c r="H5" s="103"/>
    </row>
    <row r="6" spans="1:8" ht="12.75">
      <c r="A6" s="103"/>
      <c r="B6" s="103"/>
      <c r="C6" s="103"/>
      <c r="D6" s="103"/>
      <c r="E6" s="103"/>
      <c r="F6" s="103"/>
      <c r="G6" s="103"/>
      <c r="H6" s="103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71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customHeight="1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rintOptions/>
  <pageMargins left="0.75" right="0.75" top="1" bottom="1" header="0.5" footer="0.5"/>
  <pageSetup fitToHeight="4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272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273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83">SUM(G13:H13)</f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>
        <f>SUM(G15:H15)</f>
        <v>0</v>
      </c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t="shared" si="0"/>
        <v>0</v>
      </c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 hidden="1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>
        <f t="shared" si="0"/>
        <v>0</v>
      </c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>
        <f t="shared" si="0"/>
        <v>0</v>
      </c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>
        <f t="shared" si="0"/>
        <v>0</v>
      </c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>
        <f t="shared" si="0"/>
        <v>0</v>
      </c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zoomScalePageLayoutView="0" workbookViewId="0" topLeftCell="B1">
      <selection activeCell="G13" sqref="G13"/>
    </sheetView>
  </sheetViews>
  <sheetFormatPr defaultColWidth="9.00390625" defaultRowHeight="12.75"/>
  <cols>
    <col min="1" max="1" width="51.75390625" style="22" customWidth="1"/>
    <col min="2" max="3" width="4.75390625" style="22" customWidth="1"/>
    <col min="4" max="4" width="9.375" style="22" customWidth="1"/>
    <col min="5" max="5" width="4.75390625" style="22" customWidth="1"/>
    <col min="6" max="6" width="11.375" style="22" customWidth="1"/>
    <col min="7" max="9" width="10.75390625" style="22" customWidth="1"/>
    <col min="10" max="16384" width="9.125" style="22" customWidth="1"/>
  </cols>
  <sheetData>
    <row r="1" ht="12.75">
      <c r="I1" s="25"/>
    </row>
    <row r="2" ht="12.75">
      <c r="I2" s="25" t="s">
        <v>328</v>
      </c>
    </row>
    <row r="3" ht="12.75">
      <c r="I3" s="25" t="s">
        <v>330</v>
      </c>
    </row>
    <row r="4" spans="5:9" s="61" customFormat="1" ht="15">
      <c r="E4" s="62"/>
      <c r="F4" s="64" t="s">
        <v>329</v>
      </c>
      <c r="G4" s="64"/>
      <c r="H4" s="64"/>
      <c r="I4" s="64"/>
    </row>
    <row r="5" s="61" customFormat="1" ht="15">
      <c r="E5" s="62"/>
    </row>
    <row r="6" ht="12.75">
      <c r="E6" s="31" t="s">
        <v>195</v>
      </c>
    </row>
    <row r="7" ht="12.75">
      <c r="I7" s="28"/>
    </row>
    <row r="8" spans="1:9" s="32" customFormat="1" ht="12.75" customHeight="1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89"/>
      <c r="I8" s="90"/>
    </row>
    <row r="9" spans="1:9" s="32" customFormat="1" ht="12.75" customHeight="1">
      <c r="A9" s="96"/>
      <c r="B9" s="94"/>
      <c r="C9" s="94"/>
      <c r="D9" s="94"/>
      <c r="E9" s="94"/>
      <c r="F9" s="104" t="s">
        <v>23</v>
      </c>
      <c r="G9" s="105" t="s">
        <v>192</v>
      </c>
      <c r="H9" s="60" t="s">
        <v>212</v>
      </c>
      <c r="I9" s="106" t="s">
        <v>32</v>
      </c>
    </row>
    <row r="10" spans="1:9" ht="85.5">
      <c r="A10" s="96"/>
      <c r="B10" s="94"/>
      <c r="C10" s="94"/>
      <c r="D10" s="94"/>
      <c r="E10" s="94"/>
      <c r="F10" s="104"/>
      <c r="G10" s="105"/>
      <c r="H10" s="59" t="s">
        <v>301</v>
      </c>
      <c r="I10" s="107"/>
    </row>
    <row r="11" spans="1:9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aca="true" t="shared" si="0" ref="F13:F77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 ht="12.75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 ht="12.75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 ht="12.75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 ht="12.75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 ht="12.75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 ht="12.75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 ht="12.75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 ht="12.75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 ht="12.75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 ht="12.75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 ht="12.75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 ht="12.75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 ht="12.75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 ht="12.75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 ht="12.75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 ht="12.75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 ht="12.75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 ht="12.75">
      <c r="A57" s="50" t="s">
        <v>305</v>
      </c>
      <c r="B57" s="53" t="s">
        <v>10</v>
      </c>
      <c r="C57" s="53" t="s">
        <v>100</v>
      </c>
      <c r="D57" s="53" t="s">
        <v>306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291</v>
      </c>
      <c r="B67" s="53" t="s">
        <v>100</v>
      </c>
      <c r="C67" s="53" t="s">
        <v>8</v>
      </c>
      <c r="D67" s="53" t="s">
        <v>124</v>
      </c>
      <c r="E67" s="53" t="s">
        <v>290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288</v>
      </c>
      <c r="B73" s="53" t="s">
        <v>116</v>
      </c>
      <c r="C73" s="53" t="s">
        <v>15</v>
      </c>
      <c r="D73" s="53" t="s">
        <v>289</v>
      </c>
      <c r="E73" s="53" t="s">
        <v>287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 ht="12.75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 ht="12.75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aca="true" t="shared" si="1" ref="F78:F87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 ht="12.75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 ht="12.75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 ht="12.75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 ht="12.75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 ht="12.75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319</v>
      </c>
      <c r="B84" s="6" t="s">
        <v>63</v>
      </c>
      <c r="C84" s="6" t="s">
        <v>8</v>
      </c>
      <c r="D84" s="6" t="s">
        <v>86</v>
      </c>
      <c r="E84" s="6" t="s">
        <v>318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 ht="12.75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304</v>
      </c>
      <c r="B86" s="6" t="s">
        <v>63</v>
      </c>
      <c r="C86" s="6" t="s">
        <v>8</v>
      </c>
      <c r="D86" s="6" t="s">
        <v>302</v>
      </c>
      <c r="E86" s="6" t="s">
        <v>303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317</v>
      </c>
      <c r="B87" s="6" t="s">
        <v>63</v>
      </c>
      <c r="C87" s="6" t="s">
        <v>13</v>
      </c>
      <c r="D87" s="6" t="s">
        <v>267</v>
      </c>
      <c r="E87" s="6" t="s">
        <v>316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 ht="12.75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ht="12.75">
      <c r="A1121" s="11"/>
    </row>
    <row r="1122" ht="12.75">
      <c r="A1122" s="11"/>
    </row>
  </sheetData>
  <sheetProtection/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100" t="s">
        <v>292</v>
      </c>
      <c r="B5" s="100"/>
      <c r="C5" s="100"/>
      <c r="D5" s="100"/>
      <c r="E5" s="100"/>
      <c r="F5" s="100"/>
      <c r="G5" s="100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tabSelected="1" zoomScalePageLayoutView="0" workbookViewId="0" topLeftCell="A4">
      <selection activeCell="K21" sqref="K21"/>
    </sheetView>
  </sheetViews>
  <sheetFormatPr defaultColWidth="9.00390625" defaultRowHeight="12.75"/>
  <cols>
    <col min="1" max="1" width="6.375" style="72" customWidth="1"/>
    <col min="2" max="5" width="9.125" style="74" customWidth="1"/>
    <col min="6" max="6" width="6.75390625" style="74" customWidth="1"/>
    <col min="7" max="7" width="2.875" style="74" customWidth="1"/>
    <col min="8" max="8" width="69.75390625" style="74" customWidth="1"/>
    <col min="9" max="9" width="23.75390625" style="72" customWidth="1"/>
    <col min="10" max="16384" width="9.125" style="74" customWidth="1"/>
  </cols>
  <sheetData>
    <row r="1" spans="2:17" ht="15.75" hidden="1">
      <c r="B1" s="125"/>
      <c r="C1" s="125"/>
      <c r="D1" s="125"/>
      <c r="E1" s="125"/>
      <c r="F1" s="125"/>
      <c r="G1" s="125"/>
      <c r="H1" s="125"/>
      <c r="I1" s="125"/>
      <c r="Q1" s="75"/>
    </row>
    <row r="2" spans="2:17" ht="21.75" customHeight="1" hidden="1">
      <c r="B2" s="125"/>
      <c r="C2" s="125"/>
      <c r="D2" s="125"/>
      <c r="E2" s="125"/>
      <c r="F2" s="125"/>
      <c r="G2" s="125"/>
      <c r="H2" s="125"/>
      <c r="I2" s="125"/>
      <c r="K2" s="73"/>
      <c r="L2" s="73"/>
      <c r="M2" s="73"/>
      <c r="N2" s="73"/>
      <c r="O2" s="73"/>
      <c r="P2" s="73"/>
      <c r="Q2" s="75"/>
    </row>
    <row r="3" spans="2:17" ht="18" customHeight="1" hidden="1">
      <c r="B3" s="125"/>
      <c r="C3" s="125"/>
      <c r="D3" s="125"/>
      <c r="E3" s="125"/>
      <c r="F3" s="125"/>
      <c r="G3" s="125"/>
      <c r="H3" s="125"/>
      <c r="I3" s="125"/>
      <c r="Q3" s="76"/>
    </row>
    <row r="4" spans="1:17" ht="15.75" customHeight="1">
      <c r="A4" s="77"/>
      <c r="B4" s="77"/>
      <c r="C4" s="77"/>
      <c r="D4" s="77"/>
      <c r="E4" s="73"/>
      <c r="F4" s="77"/>
      <c r="G4" s="77"/>
      <c r="H4" s="78"/>
      <c r="I4" s="77" t="s">
        <v>365</v>
      </c>
      <c r="Q4" s="76"/>
    </row>
    <row r="5" spans="1:17" ht="15.75" customHeight="1">
      <c r="A5" s="77"/>
      <c r="B5" s="77"/>
      <c r="C5" s="77"/>
      <c r="D5" s="77"/>
      <c r="E5" s="73"/>
      <c r="F5" s="77"/>
      <c r="G5" s="77"/>
      <c r="H5" s="77"/>
      <c r="I5" s="77" t="s">
        <v>328</v>
      </c>
      <c r="Q5" s="76"/>
    </row>
    <row r="6" spans="1:17" ht="17.25" customHeight="1">
      <c r="A6" s="77"/>
      <c r="B6" s="77"/>
      <c r="C6" s="77"/>
      <c r="D6" s="77"/>
      <c r="E6" s="73"/>
      <c r="F6" s="77"/>
      <c r="G6" s="77"/>
      <c r="H6" s="77"/>
      <c r="I6" s="77" t="s">
        <v>349</v>
      </c>
      <c r="Q6" s="76"/>
    </row>
    <row r="7" spans="1:17" ht="17.25" customHeight="1">
      <c r="A7" s="77"/>
      <c r="B7" s="77"/>
      <c r="C7" s="77"/>
      <c r="D7" s="127" t="s">
        <v>362</v>
      </c>
      <c r="E7" s="127"/>
      <c r="F7" s="127"/>
      <c r="G7" s="127"/>
      <c r="H7" s="127"/>
      <c r="I7" s="127"/>
      <c r="Q7" s="76"/>
    </row>
    <row r="8" spans="1:17" ht="15.75">
      <c r="A8" s="77"/>
      <c r="B8" s="77"/>
      <c r="C8" s="77"/>
      <c r="D8" s="77"/>
      <c r="E8" s="73"/>
      <c r="F8" s="77"/>
      <c r="G8" s="77"/>
      <c r="H8" s="77"/>
      <c r="I8" s="77" t="s">
        <v>404</v>
      </c>
      <c r="J8" s="79"/>
      <c r="N8" s="122"/>
      <c r="O8" s="122"/>
      <c r="P8" s="122"/>
      <c r="Q8" s="122"/>
    </row>
    <row r="9" spans="1:17" ht="15.75">
      <c r="A9" s="77"/>
      <c r="B9" s="77"/>
      <c r="C9" s="77"/>
      <c r="D9" s="77"/>
      <c r="E9" s="73"/>
      <c r="F9" s="77"/>
      <c r="G9" s="77"/>
      <c r="H9" s="77"/>
      <c r="I9" s="77" t="s">
        <v>446</v>
      </c>
      <c r="J9" s="79"/>
      <c r="N9" s="76"/>
      <c r="O9" s="76"/>
      <c r="P9" s="76"/>
      <c r="Q9" s="76"/>
    </row>
    <row r="10" spans="1:17" ht="15.75">
      <c r="A10" s="77"/>
      <c r="B10" s="77"/>
      <c r="C10" s="77"/>
      <c r="D10" s="80"/>
      <c r="E10" s="80"/>
      <c r="F10" s="80"/>
      <c r="G10" s="80"/>
      <c r="H10" s="80"/>
      <c r="I10" s="80"/>
      <c r="J10" s="79"/>
      <c r="N10" s="76"/>
      <c r="O10" s="76"/>
      <c r="P10" s="76"/>
      <c r="Q10" s="76"/>
    </row>
    <row r="11" spans="1:9" s="81" customFormat="1" ht="21.75" customHeight="1">
      <c r="A11" s="123" t="s">
        <v>363</v>
      </c>
      <c r="B11" s="123"/>
      <c r="C11" s="123"/>
      <c r="D11" s="123"/>
      <c r="E11" s="123"/>
      <c r="F11" s="123"/>
      <c r="G11" s="123"/>
      <c r="H11" s="123"/>
      <c r="I11" s="123"/>
    </row>
    <row r="12" spans="1:9" ht="23.25" customHeight="1">
      <c r="A12" s="80"/>
      <c r="B12" s="82"/>
      <c r="C12" s="82"/>
      <c r="D12" s="82"/>
      <c r="E12" s="82"/>
      <c r="F12" s="82"/>
      <c r="G12" s="82"/>
      <c r="H12" s="82"/>
      <c r="I12" s="77" t="s">
        <v>364</v>
      </c>
    </row>
    <row r="13" spans="1:9" s="72" customFormat="1" ht="24.75" customHeight="1">
      <c r="A13" s="124" t="s">
        <v>327</v>
      </c>
      <c r="B13" s="124" t="s">
        <v>307</v>
      </c>
      <c r="C13" s="124"/>
      <c r="D13" s="124"/>
      <c r="E13" s="124"/>
      <c r="F13" s="124"/>
      <c r="G13" s="124"/>
      <c r="H13" s="124"/>
      <c r="I13" s="124" t="s">
        <v>366</v>
      </c>
    </row>
    <row r="14" spans="1:9" s="72" customFormat="1" ht="6" customHeight="1" hidden="1">
      <c r="A14" s="124"/>
      <c r="B14" s="124"/>
      <c r="C14" s="124"/>
      <c r="D14" s="124"/>
      <c r="E14" s="124"/>
      <c r="F14" s="124"/>
      <c r="G14" s="124"/>
      <c r="H14" s="124"/>
      <c r="I14" s="124"/>
    </row>
    <row r="15" spans="1:9" s="83" customFormat="1" ht="12.75">
      <c r="A15" s="67">
        <v>1</v>
      </c>
      <c r="B15" s="126">
        <v>2</v>
      </c>
      <c r="C15" s="126"/>
      <c r="D15" s="126"/>
      <c r="E15" s="126"/>
      <c r="F15" s="126"/>
      <c r="G15" s="126"/>
      <c r="H15" s="126"/>
      <c r="I15" s="67">
        <v>3</v>
      </c>
    </row>
    <row r="16" spans="1:9" ht="24.75" customHeight="1">
      <c r="A16" s="67" t="s">
        <v>308</v>
      </c>
      <c r="B16" s="119" t="s">
        <v>350</v>
      </c>
      <c r="C16" s="120"/>
      <c r="D16" s="120"/>
      <c r="E16" s="120"/>
      <c r="F16" s="120"/>
      <c r="G16" s="120"/>
      <c r="H16" s="121"/>
      <c r="I16" s="65">
        <f>SUM(I18:I25)</f>
        <v>10267000</v>
      </c>
    </row>
    <row r="17" spans="1:9" ht="15.75">
      <c r="A17" s="67"/>
      <c r="B17" s="118" t="s">
        <v>263</v>
      </c>
      <c r="C17" s="118"/>
      <c r="D17" s="118"/>
      <c r="E17" s="118"/>
      <c r="F17" s="118"/>
      <c r="G17" s="118"/>
      <c r="H17" s="118"/>
      <c r="I17" s="65"/>
    </row>
    <row r="18" spans="1:9" ht="16.5" customHeight="1">
      <c r="A18" s="68" t="s">
        <v>309</v>
      </c>
      <c r="B18" s="114" t="s">
        <v>320</v>
      </c>
      <c r="C18" s="114"/>
      <c r="D18" s="114"/>
      <c r="E18" s="114"/>
      <c r="F18" s="114"/>
      <c r="G18" s="114"/>
      <c r="H18" s="114"/>
      <c r="I18" s="66">
        <f>3515000+46000</f>
        <v>3561000</v>
      </c>
    </row>
    <row r="19" spans="1:9" ht="16.5" customHeight="1">
      <c r="A19" s="68" t="s">
        <v>310</v>
      </c>
      <c r="B19" s="114" t="s">
        <v>321</v>
      </c>
      <c r="C19" s="114"/>
      <c r="D19" s="114"/>
      <c r="E19" s="114"/>
      <c r="F19" s="114"/>
      <c r="G19" s="114"/>
      <c r="H19" s="114"/>
      <c r="I19" s="66">
        <f>659000+161000</f>
        <v>820000</v>
      </c>
    </row>
    <row r="20" spans="1:9" ht="16.5" customHeight="1">
      <c r="A20" s="68" t="s">
        <v>311</v>
      </c>
      <c r="B20" s="114" t="s">
        <v>323</v>
      </c>
      <c r="C20" s="114"/>
      <c r="D20" s="114"/>
      <c r="E20" s="114"/>
      <c r="F20" s="114"/>
      <c r="G20" s="114"/>
      <c r="H20" s="114"/>
      <c r="I20" s="66">
        <f>317000+0</f>
        <v>317000</v>
      </c>
    </row>
    <row r="21" spans="1:9" ht="16.5" customHeight="1">
      <c r="A21" s="68" t="s">
        <v>312</v>
      </c>
      <c r="B21" s="114" t="s">
        <v>322</v>
      </c>
      <c r="C21" s="114"/>
      <c r="D21" s="114"/>
      <c r="E21" s="114"/>
      <c r="F21" s="114"/>
      <c r="G21" s="114"/>
      <c r="H21" s="114"/>
      <c r="I21" s="66">
        <f>2015000+78000</f>
        <v>2093000</v>
      </c>
    </row>
    <row r="22" spans="1:9" ht="16.5" customHeight="1">
      <c r="A22" s="68" t="s">
        <v>313</v>
      </c>
      <c r="B22" s="114" t="s">
        <v>324</v>
      </c>
      <c r="C22" s="114"/>
      <c r="D22" s="114"/>
      <c r="E22" s="114"/>
      <c r="F22" s="114"/>
      <c r="G22" s="114"/>
      <c r="H22" s="114"/>
      <c r="I22" s="66">
        <f>0+357000</f>
        <v>357000</v>
      </c>
    </row>
    <row r="23" spans="1:9" ht="16.5" customHeight="1">
      <c r="A23" s="68" t="s">
        <v>314</v>
      </c>
      <c r="B23" s="114" t="s">
        <v>325</v>
      </c>
      <c r="C23" s="114"/>
      <c r="D23" s="114"/>
      <c r="E23" s="114"/>
      <c r="F23" s="114"/>
      <c r="G23" s="114"/>
      <c r="H23" s="114"/>
      <c r="I23" s="66">
        <f>1492000+66000</f>
        <v>1558000</v>
      </c>
    </row>
    <row r="24" spans="1:9" ht="16.5" customHeight="1">
      <c r="A24" s="68" t="s">
        <v>315</v>
      </c>
      <c r="B24" s="114" t="s">
        <v>326</v>
      </c>
      <c r="C24" s="114"/>
      <c r="D24" s="114"/>
      <c r="E24" s="114"/>
      <c r="F24" s="114"/>
      <c r="G24" s="114"/>
      <c r="H24" s="114"/>
      <c r="I24" s="66">
        <f>1502000+57000</f>
        <v>1559000</v>
      </c>
    </row>
    <row r="25" spans="1:9" ht="16.5" customHeight="1">
      <c r="A25" s="70" t="s">
        <v>375</v>
      </c>
      <c r="B25" s="108" t="s">
        <v>348</v>
      </c>
      <c r="C25" s="109"/>
      <c r="D25" s="109"/>
      <c r="E25" s="109"/>
      <c r="F25" s="109"/>
      <c r="G25" s="109"/>
      <c r="H25" s="110"/>
      <c r="I25" s="66">
        <v>2000</v>
      </c>
    </row>
    <row r="26" spans="1:9" ht="34.5" customHeight="1">
      <c r="A26" s="67" t="s">
        <v>331</v>
      </c>
      <c r="B26" s="119" t="s">
        <v>423</v>
      </c>
      <c r="C26" s="120"/>
      <c r="D26" s="120"/>
      <c r="E26" s="120"/>
      <c r="F26" s="120"/>
      <c r="G26" s="120"/>
      <c r="H26" s="121"/>
      <c r="I26" s="65">
        <f>SUM(I28:I34)</f>
        <v>854000</v>
      </c>
    </row>
    <row r="27" spans="1:9" ht="12.75" customHeight="1">
      <c r="A27" s="67"/>
      <c r="B27" s="118" t="s">
        <v>263</v>
      </c>
      <c r="C27" s="118"/>
      <c r="D27" s="118"/>
      <c r="E27" s="118"/>
      <c r="F27" s="118"/>
      <c r="G27" s="118"/>
      <c r="H27" s="118"/>
      <c r="I27" s="65"/>
    </row>
    <row r="28" spans="1:9" ht="16.5" customHeight="1">
      <c r="A28" s="68" t="s">
        <v>332</v>
      </c>
      <c r="B28" s="114" t="s">
        <v>320</v>
      </c>
      <c r="C28" s="114"/>
      <c r="D28" s="114"/>
      <c r="E28" s="114"/>
      <c r="F28" s="114"/>
      <c r="G28" s="114"/>
      <c r="H28" s="114"/>
      <c r="I28" s="66">
        <v>122000</v>
      </c>
    </row>
    <row r="29" spans="1:9" ht="16.5" customHeight="1">
      <c r="A29" s="68" t="s">
        <v>333</v>
      </c>
      <c r="B29" s="114" t="s">
        <v>321</v>
      </c>
      <c r="C29" s="114"/>
      <c r="D29" s="114"/>
      <c r="E29" s="114"/>
      <c r="F29" s="114"/>
      <c r="G29" s="114"/>
      <c r="H29" s="114"/>
      <c r="I29" s="66">
        <v>122000</v>
      </c>
    </row>
    <row r="30" spans="1:9" ht="16.5" customHeight="1">
      <c r="A30" s="68" t="s">
        <v>334</v>
      </c>
      <c r="B30" s="114" t="s">
        <v>323</v>
      </c>
      <c r="C30" s="114"/>
      <c r="D30" s="114"/>
      <c r="E30" s="114"/>
      <c r="F30" s="114"/>
      <c r="G30" s="114"/>
      <c r="H30" s="114"/>
      <c r="I30" s="66">
        <v>122000</v>
      </c>
    </row>
    <row r="31" spans="1:9" ht="16.5" customHeight="1">
      <c r="A31" s="68" t="s">
        <v>335</v>
      </c>
      <c r="B31" s="114" t="s">
        <v>322</v>
      </c>
      <c r="C31" s="114"/>
      <c r="D31" s="114"/>
      <c r="E31" s="114"/>
      <c r="F31" s="114"/>
      <c r="G31" s="114"/>
      <c r="H31" s="114"/>
      <c r="I31" s="66">
        <v>122000</v>
      </c>
    </row>
    <row r="32" spans="1:9" ht="16.5" customHeight="1">
      <c r="A32" s="69" t="s">
        <v>336</v>
      </c>
      <c r="B32" s="114" t="s">
        <v>324</v>
      </c>
      <c r="C32" s="114"/>
      <c r="D32" s="114"/>
      <c r="E32" s="114"/>
      <c r="F32" s="114"/>
      <c r="G32" s="114"/>
      <c r="H32" s="114"/>
      <c r="I32" s="66">
        <v>122000</v>
      </c>
    </row>
    <row r="33" spans="1:9" ht="16.5" customHeight="1">
      <c r="A33" s="68" t="s">
        <v>337</v>
      </c>
      <c r="B33" s="114" t="s">
        <v>325</v>
      </c>
      <c r="C33" s="114"/>
      <c r="D33" s="114"/>
      <c r="E33" s="114"/>
      <c r="F33" s="114"/>
      <c r="G33" s="114"/>
      <c r="H33" s="114"/>
      <c r="I33" s="66">
        <v>122000</v>
      </c>
    </row>
    <row r="34" spans="1:9" ht="16.5" customHeight="1">
      <c r="A34" s="68" t="s">
        <v>338</v>
      </c>
      <c r="B34" s="114" t="s">
        <v>326</v>
      </c>
      <c r="C34" s="114"/>
      <c r="D34" s="114"/>
      <c r="E34" s="114"/>
      <c r="F34" s="114"/>
      <c r="G34" s="114"/>
      <c r="H34" s="114"/>
      <c r="I34" s="66">
        <v>122000</v>
      </c>
    </row>
    <row r="35" spans="1:9" ht="49.5" customHeight="1">
      <c r="A35" s="67" t="s">
        <v>351</v>
      </c>
      <c r="B35" s="119" t="s">
        <v>422</v>
      </c>
      <c r="C35" s="120"/>
      <c r="D35" s="120"/>
      <c r="E35" s="120"/>
      <c r="F35" s="120"/>
      <c r="G35" s="120"/>
      <c r="H35" s="121"/>
      <c r="I35" s="65">
        <f>SUM(I37:I44)</f>
        <v>16000</v>
      </c>
    </row>
    <row r="36" spans="1:9" ht="14.25" customHeight="1">
      <c r="A36" s="67"/>
      <c r="B36" s="118" t="s">
        <v>263</v>
      </c>
      <c r="C36" s="118"/>
      <c r="D36" s="118"/>
      <c r="E36" s="118"/>
      <c r="F36" s="118"/>
      <c r="G36" s="118"/>
      <c r="H36" s="118"/>
      <c r="I36" s="65"/>
    </row>
    <row r="37" spans="1:9" ht="16.5" customHeight="1">
      <c r="A37" s="68" t="s">
        <v>340</v>
      </c>
      <c r="B37" s="114" t="s">
        <v>320</v>
      </c>
      <c r="C37" s="114"/>
      <c r="D37" s="114"/>
      <c r="E37" s="114"/>
      <c r="F37" s="114"/>
      <c r="G37" s="114"/>
      <c r="H37" s="114"/>
      <c r="I37" s="66">
        <v>2000</v>
      </c>
    </row>
    <row r="38" spans="1:9" ht="16.5" customHeight="1">
      <c r="A38" s="68" t="s">
        <v>341</v>
      </c>
      <c r="B38" s="114" t="s">
        <v>321</v>
      </c>
      <c r="C38" s="114"/>
      <c r="D38" s="114"/>
      <c r="E38" s="114"/>
      <c r="F38" s="114"/>
      <c r="G38" s="114"/>
      <c r="H38" s="114"/>
      <c r="I38" s="66">
        <v>2000</v>
      </c>
    </row>
    <row r="39" spans="1:9" ht="16.5" customHeight="1">
      <c r="A39" s="68" t="s">
        <v>342</v>
      </c>
      <c r="B39" s="114" t="s">
        <v>323</v>
      </c>
      <c r="C39" s="114"/>
      <c r="D39" s="114"/>
      <c r="E39" s="114"/>
      <c r="F39" s="114"/>
      <c r="G39" s="114"/>
      <c r="H39" s="114"/>
      <c r="I39" s="66">
        <v>2000</v>
      </c>
    </row>
    <row r="40" spans="1:9" ht="16.5" customHeight="1">
      <c r="A40" s="68" t="s">
        <v>343</v>
      </c>
      <c r="B40" s="114" t="s">
        <v>322</v>
      </c>
      <c r="C40" s="114"/>
      <c r="D40" s="114"/>
      <c r="E40" s="114"/>
      <c r="F40" s="114"/>
      <c r="G40" s="114"/>
      <c r="H40" s="114"/>
      <c r="I40" s="66">
        <v>2000</v>
      </c>
    </row>
    <row r="41" spans="1:9" ht="16.5" customHeight="1">
      <c r="A41" s="68" t="s">
        <v>344</v>
      </c>
      <c r="B41" s="114" t="s">
        <v>324</v>
      </c>
      <c r="C41" s="114"/>
      <c r="D41" s="114"/>
      <c r="E41" s="114"/>
      <c r="F41" s="114"/>
      <c r="G41" s="114"/>
      <c r="H41" s="114"/>
      <c r="I41" s="66">
        <v>2000</v>
      </c>
    </row>
    <row r="42" spans="1:9" ht="16.5" customHeight="1">
      <c r="A42" s="68" t="s">
        <v>345</v>
      </c>
      <c r="B42" s="114" t="s">
        <v>325</v>
      </c>
      <c r="C42" s="114"/>
      <c r="D42" s="114"/>
      <c r="E42" s="114"/>
      <c r="F42" s="114"/>
      <c r="G42" s="114"/>
      <c r="H42" s="114"/>
      <c r="I42" s="66">
        <v>2000</v>
      </c>
    </row>
    <row r="43" spans="1:9" ht="16.5" customHeight="1">
      <c r="A43" s="68" t="s">
        <v>346</v>
      </c>
      <c r="B43" s="114" t="s">
        <v>326</v>
      </c>
      <c r="C43" s="114"/>
      <c r="D43" s="114"/>
      <c r="E43" s="114"/>
      <c r="F43" s="114"/>
      <c r="G43" s="114"/>
      <c r="H43" s="114"/>
      <c r="I43" s="66">
        <v>2000</v>
      </c>
    </row>
    <row r="44" spans="1:9" ht="16.5" customHeight="1">
      <c r="A44" s="68" t="s">
        <v>347</v>
      </c>
      <c r="B44" s="114" t="s">
        <v>348</v>
      </c>
      <c r="C44" s="114"/>
      <c r="D44" s="114"/>
      <c r="E44" s="114"/>
      <c r="F44" s="114"/>
      <c r="G44" s="114"/>
      <c r="H44" s="114"/>
      <c r="I44" s="66">
        <v>2000</v>
      </c>
    </row>
    <row r="45" spans="1:9" ht="34.5" customHeight="1">
      <c r="A45" s="67" t="s">
        <v>352</v>
      </c>
      <c r="B45" s="119" t="s">
        <v>410</v>
      </c>
      <c r="C45" s="120"/>
      <c r="D45" s="120"/>
      <c r="E45" s="120"/>
      <c r="F45" s="120"/>
      <c r="G45" s="120"/>
      <c r="H45" s="121"/>
      <c r="I45" s="65">
        <f>SUM(I47:I54)</f>
        <v>8588000</v>
      </c>
    </row>
    <row r="46" spans="1:9" ht="14.25" customHeight="1">
      <c r="A46" s="67"/>
      <c r="B46" s="118" t="s">
        <v>263</v>
      </c>
      <c r="C46" s="118"/>
      <c r="D46" s="118"/>
      <c r="E46" s="118"/>
      <c r="F46" s="118"/>
      <c r="G46" s="118"/>
      <c r="H46" s="118"/>
      <c r="I46" s="65"/>
    </row>
    <row r="47" spans="1:9" ht="16.5" customHeight="1">
      <c r="A47" s="68" t="s">
        <v>353</v>
      </c>
      <c r="B47" s="108" t="s">
        <v>320</v>
      </c>
      <c r="C47" s="109"/>
      <c r="D47" s="109"/>
      <c r="E47" s="109"/>
      <c r="F47" s="109"/>
      <c r="G47" s="109"/>
      <c r="H47" s="110"/>
      <c r="I47" s="66">
        <v>0</v>
      </c>
    </row>
    <row r="48" spans="1:9" ht="16.5" customHeight="1">
      <c r="A48" s="68" t="s">
        <v>354</v>
      </c>
      <c r="B48" s="108" t="s">
        <v>321</v>
      </c>
      <c r="C48" s="109"/>
      <c r="D48" s="109"/>
      <c r="E48" s="109"/>
      <c r="F48" s="109"/>
      <c r="G48" s="109"/>
      <c r="H48" s="110"/>
      <c r="I48" s="66">
        <f>871000+133000</f>
        <v>1004000</v>
      </c>
    </row>
    <row r="49" spans="1:9" ht="16.5" customHeight="1">
      <c r="A49" s="68" t="s">
        <v>355</v>
      </c>
      <c r="B49" s="108" t="s">
        <v>323</v>
      </c>
      <c r="C49" s="109"/>
      <c r="D49" s="109"/>
      <c r="E49" s="109"/>
      <c r="F49" s="109"/>
      <c r="G49" s="109"/>
      <c r="H49" s="110"/>
      <c r="I49" s="66">
        <v>0</v>
      </c>
    </row>
    <row r="50" spans="1:9" ht="16.5" customHeight="1">
      <c r="A50" s="68" t="s">
        <v>356</v>
      </c>
      <c r="B50" s="108" t="s">
        <v>322</v>
      </c>
      <c r="C50" s="109"/>
      <c r="D50" s="109"/>
      <c r="E50" s="109"/>
      <c r="F50" s="109"/>
      <c r="G50" s="109"/>
      <c r="H50" s="110"/>
      <c r="I50" s="66">
        <f>479000+137000</f>
        <v>616000</v>
      </c>
    </row>
    <row r="51" spans="1:9" ht="16.5" customHeight="1">
      <c r="A51" s="68" t="s">
        <v>357</v>
      </c>
      <c r="B51" s="108" t="s">
        <v>324</v>
      </c>
      <c r="C51" s="109"/>
      <c r="D51" s="109"/>
      <c r="E51" s="109"/>
      <c r="F51" s="109"/>
      <c r="G51" s="109"/>
      <c r="H51" s="110"/>
      <c r="I51" s="66">
        <f>1718000+376000</f>
        <v>2094000</v>
      </c>
    </row>
    <row r="52" spans="1:9" ht="16.5" customHeight="1">
      <c r="A52" s="68" t="s">
        <v>358</v>
      </c>
      <c r="B52" s="114" t="s">
        <v>325</v>
      </c>
      <c r="C52" s="114"/>
      <c r="D52" s="114"/>
      <c r="E52" s="114"/>
      <c r="F52" s="114"/>
      <c r="G52" s="114"/>
      <c r="H52" s="114"/>
      <c r="I52" s="66">
        <v>2464000</v>
      </c>
    </row>
    <row r="53" spans="1:9" ht="16.5" customHeight="1">
      <c r="A53" s="68" t="s">
        <v>359</v>
      </c>
      <c r="B53" s="114" t="s">
        <v>326</v>
      </c>
      <c r="C53" s="114"/>
      <c r="D53" s="114"/>
      <c r="E53" s="114"/>
      <c r="F53" s="114"/>
      <c r="G53" s="114"/>
      <c r="H53" s="114"/>
      <c r="I53" s="66">
        <f>542000+1073000+1065000-270000</f>
        <v>2410000</v>
      </c>
    </row>
    <row r="54" spans="1:9" ht="16.5" customHeight="1">
      <c r="A54" s="68" t="s">
        <v>360</v>
      </c>
      <c r="B54" s="111" t="s">
        <v>361</v>
      </c>
      <c r="C54" s="112"/>
      <c r="D54" s="112"/>
      <c r="E54" s="112"/>
      <c r="F54" s="112"/>
      <c r="G54" s="112"/>
      <c r="H54" s="113"/>
      <c r="I54" s="65">
        <v>0</v>
      </c>
    </row>
    <row r="55" spans="1:9" ht="79.5" customHeight="1">
      <c r="A55" s="67" t="s">
        <v>367</v>
      </c>
      <c r="B55" s="115" t="s">
        <v>412</v>
      </c>
      <c r="C55" s="116"/>
      <c r="D55" s="116"/>
      <c r="E55" s="116"/>
      <c r="F55" s="116"/>
      <c r="G55" s="116"/>
      <c r="H55" s="117"/>
      <c r="I55" s="65">
        <f>I56</f>
        <v>12500000</v>
      </c>
    </row>
    <row r="56" spans="1:9" ht="16.5" customHeight="1">
      <c r="A56" s="70" t="s">
        <v>368</v>
      </c>
      <c r="B56" s="108" t="s">
        <v>348</v>
      </c>
      <c r="C56" s="109"/>
      <c r="D56" s="109"/>
      <c r="E56" s="109"/>
      <c r="F56" s="109"/>
      <c r="G56" s="109"/>
      <c r="H56" s="110"/>
      <c r="I56" s="66">
        <v>12500000</v>
      </c>
    </row>
    <row r="57" spans="1:9" ht="49.5" customHeight="1">
      <c r="A57" s="71" t="s">
        <v>369</v>
      </c>
      <c r="B57" s="115" t="s">
        <v>413</v>
      </c>
      <c r="C57" s="116"/>
      <c r="D57" s="116"/>
      <c r="E57" s="116"/>
      <c r="F57" s="116"/>
      <c r="G57" s="116"/>
      <c r="H57" s="117"/>
      <c r="I57" s="65">
        <f>I58</f>
        <v>2206000</v>
      </c>
    </row>
    <row r="58" spans="1:9" ht="16.5" customHeight="1">
      <c r="A58" s="70" t="s">
        <v>370</v>
      </c>
      <c r="B58" s="108" t="s">
        <v>348</v>
      </c>
      <c r="C58" s="109"/>
      <c r="D58" s="109"/>
      <c r="E58" s="109"/>
      <c r="F58" s="109"/>
      <c r="G58" s="109"/>
      <c r="H58" s="110"/>
      <c r="I58" s="66">
        <v>2206000</v>
      </c>
    </row>
    <row r="59" spans="1:9" ht="34.5" customHeight="1">
      <c r="A59" s="71" t="s">
        <v>371</v>
      </c>
      <c r="B59" s="115" t="s">
        <v>411</v>
      </c>
      <c r="C59" s="116"/>
      <c r="D59" s="116"/>
      <c r="E59" s="116"/>
      <c r="F59" s="116"/>
      <c r="G59" s="116"/>
      <c r="H59" s="117"/>
      <c r="I59" s="65">
        <f>I61+I62+I63+I64</f>
        <v>2891791.23</v>
      </c>
    </row>
    <row r="60" spans="1:9" ht="14.25" customHeight="1">
      <c r="A60" s="67"/>
      <c r="B60" s="118" t="s">
        <v>263</v>
      </c>
      <c r="C60" s="118"/>
      <c r="D60" s="118"/>
      <c r="E60" s="118"/>
      <c r="F60" s="118"/>
      <c r="G60" s="118"/>
      <c r="H60" s="118"/>
      <c r="I60" s="65"/>
    </row>
    <row r="61" spans="1:9" ht="16.5" customHeight="1">
      <c r="A61" s="70" t="s">
        <v>372</v>
      </c>
      <c r="B61" s="108" t="s">
        <v>320</v>
      </c>
      <c r="C61" s="109"/>
      <c r="D61" s="109"/>
      <c r="E61" s="109"/>
      <c r="F61" s="109"/>
      <c r="G61" s="109"/>
      <c r="H61" s="110"/>
      <c r="I61" s="66">
        <v>259157</v>
      </c>
    </row>
    <row r="62" spans="1:9" ht="16.5" customHeight="1">
      <c r="A62" s="70" t="s">
        <v>373</v>
      </c>
      <c r="B62" s="108" t="s">
        <v>325</v>
      </c>
      <c r="C62" s="109"/>
      <c r="D62" s="109"/>
      <c r="E62" s="109"/>
      <c r="F62" s="109"/>
      <c r="G62" s="109"/>
      <c r="H62" s="110"/>
      <c r="I62" s="66">
        <v>601987</v>
      </c>
    </row>
    <row r="63" spans="1:9" ht="16.5" customHeight="1">
      <c r="A63" s="70" t="s">
        <v>374</v>
      </c>
      <c r="B63" s="108" t="s">
        <v>326</v>
      </c>
      <c r="C63" s="109"/>
      <c r="D63" s="109"/>
      <c r="E63" s="109"/>
      <c r="F63" s="109"/>
      <c r="G63" s="109"/>
      <c r="H63" s="110"/>
      <c r="I63" s="66">
        <v>1055647.23</v>
      </c>
    </row>
    <row r="64" spans="1:9" ht="16.5" customHeight="1">
      <c r="A64" s="70" t="s">
        <v>405</v>
      </c>
      <c r="B64" s="108" t="s">
        <v>348</v>
      </c>
      <c r="C64" s="109"/>
      <c r="D64" s="109"/>
      <c r="E64" s="109"/>
      <c r="F64" s="109"/>
      <c r="G64" s="109"/>
      <c r="H64" s="110"/>
      <c r="I64" s="66">
        <v>975000</v>
      </c>
    </row>
    <row r="65" spans="1:9" ht="64.5" customHeight="1">
      <c r="A65" s="71" t="s">
        <v>376</v>
      </c>
      <c r="B65" s="115" t="s">
        <v>414</v>
      </c>
      <c r="C65" s="116"/>
      <c r="D65" s="116"/>
      <c r="E65" s="116"/>
      <c r="F65" s="116"/>
      <c r="G65" s="116"/>
      <c r="H65" s="117"/>
      <c r="I65" s="65">
        <f>I66</f>
        <v>120000</v>
      </c>
    </row>
    <row r="66" spans="1:9" ht="16.5" customHeight="1">
      <c r="A66" s="70" t="s">
        <v>377</v>
      </c>
      <c r="B66" s="108" t="s">
        <v>321</v>
      </c>
      <c r="C66" s="109"/>
      <c r="D66" s="109"/>
      <c r="E66" s="109"/>
      <c r="F66" s="109"/>
      <c r="G66" s="109"/>
      <c r="H66" s="110"/>
      <c r="I66" s="66">
        <f>80000+40000</f>
        <v>120000</v>
      </c>
    </row>
    <row r="67" spans="1:9" ht="49.5" customHeight="1">
      <c r="A67" s="71" t="s">
        <v>378</v>
      </c>
      <c r="B67" s="115" t="s">
        <v>415</v>
      </c>
      <c r="C67" s="116"/>
      <c r="D67" s="116"/>
      <c r="E67" s="116"/>
      <c r="F67" s="116"/>
      <c r="G67" s="116"/>
      <c r="H67" s="117"/>
      <c r="I67" s="65">
        <f>I69+I70+I71+I72+I73</f>
        <v>242890</v>
      </c>
    </row>
    <row r="68" spans="1:9" ht="14.25" customHeight="1">
      <c r="A68" s="67"/>
      <c r="B68" s="118" t="s">
        <v>263</v>
      </c>
      <c r="C68" s="118"/>
      <c r="D68" s="118"/>
      <c r="E68" s="118"/>
      <c r="F68" s="118"/>
      <c r="G68" s="118"/>
      <c r="H68" s="118"/>
      <c r="I68" s="65"/>
    </row>
    <row r="69" spans="1:9" ht="18.75" customHeight="1">
      <c r="A69" s="70" t="s">
        <v>379</v>
      </c>
      <c r="B69" s="128" t="s">
        <v>320</v>
      </c>
      <c r="C69" s="129"/>
      <c r="D69" s="129"/>
      <c r="E69" s="129"/>
      <c r="F69" s="129"/>
      <c r="G69" s="129"/>
      <c r="H69" s="130"/>
      <c r="I69" s="66">
        <v>63750</v>
      </c>
    </row>
    <row r="70" spans="1:9" ht="18.75" customHeight="1">
      <c r="A70" s="70" t="s">
        <v>380</v>
      </c>
      <c r="B70" s="128" t="s">
        <v>321</v>
      </c>
      <c r="C70" s="129"/>
      <c r="D70" s="129"/>
      <c r="E70" s="129"/>
      <c r="F70" s="129"/>
      <c r="G70" s="129"/>
      <c r="H70" s="130"/>
      <c r="I70" s="66">
        <v>22510</v>
      </c>
    </row>
    <row r="71" spans="1:9" ht="18.75" customHeight="1">
      <c r="A71" s="70" t="s">
        <v>381</v>
      </c>
      <c r="B71" s="128" t="s">
        <v>323</v>
      </c>
      <c r="C71" s="129"/>
      <c r="D71" s="129"/>
      <c r="E71" s="129"/>
      <c r="F71" s="129"/>
      <c r="G71" s="129"/>
      <c r="H71" s="130"/>
      <c r="I71" s="66">
        <v>79990</v>
      </c>
    </row>
    <row r="72" spans="1:9" ht="18.75" customHeight="1">
      <c r="A72" s="70" t="s">
        <v>382</v>
      </c>
      <c r="B72" s="128" t="s">
        <v>324</v>
      </c>
      <c r="C72" s="129"/>
      <c r="D72" s="129"/>
      <c r="E72" s="129"/>
      <c r="F72" s="129"/>
      <c r="G72" s="129"/>
      <c r="H72" s="130"/>
      <c r="I72" s="66">
        <v>36740</v>
      </c>
    </row>
    <row r="73" spans="1:9" ht="18.75" customHeight="1">
      <c r="A73" s="70" t="s">
        <v>383</v>
      </c>
      <c r="B73" s="128" t="s">
        <v>325</v>
      </c>
      <c r="C73" s="129"/>
      <c r="D73" s="129"/>
      <c r="E73" s="129"/>
      <c r="F73" s="129"/>
      <c r="G73" s="129"/>
      <c r="H73" s="130"/>
      <c r="I73" s="66">
        <v>39900</v>
      </c>
    </row>
    <row r="74" spans="1:9" ht="96" customHeight="1">
      <c r="A74" s="71" t="s">
        <v>384</v>
      </c>
      <c r="B74" s="115" t="s">
        <v>416</v>
      </c>
      <c r="C74" s="116"/>
      <c r="D74" s="116"/>
      <c r="E74" s="116"/>
      <c r="F74" s="116"/>
      <c r="G74" s="116"/>
      <c r="H74" s="117"/>
      <c r="I74" s="65">
        <f>I76+I77+I78+I79+I80+I81+I82</f>
        <v>66300</v>
      </c>
    </row>
    <row r="75" spans="1:9" ht="14.25" customHeight="1">
      <c r="A75" s="67"/>
      <c r="B75" s="118" t="s">
        <v>263</v>
      </c>
      <c r="C75" s="118"/>
      <c r="D75" s="118"/>
      <c r="E75" s="118"/>
      <c r="F75" s="118"/>
      <c r="G75" s="118"/>
      <c r="H75" s="118"/>
      <c r="I75" s="65"/>
    </row>
    <row r="76" spans="1:9" ht="16.5" customHeight="1">
      <c r="A76" s="70" t="s">
        <v>385</v>
      </c>
      <c r="B76" s="108" t="s">
        <v>320</v>
      </c>
      <c r="C76" s="109"/>
      <c r="D76" s="109"/>
      <c r="E76" s="109"/>
      <c r="F76" s="109"/>
      <c r="G76" s="109"/>
      <c r="H76" s="110"/>
      <c r="I76" s="66">
        <v>16100</v>
      </c>
    </row>
    <row r="77" spans="1:9" ht="16.5" customHeight="1">
      <c r="A77" s="70" t="s">
        <v>386</v>
      </c>
      <c r="B77" s="108" t="s">
        <v>321</v>
      </c>
      <c r="C77" s="109"/>
      <c r="D77" s="109"/>
      <c r="E77" s="109"/>
      <c r="F77" s="109"/>
      <c r="G77" s="109"/>
      <c r="H77" s="110"/>
      <c r="I77" s="66">
        <v>4300</v>
      </c>
    </row>
    <row r="78" spans="1:9" ht="16.5" customHeight="1">
      <c r="A78" s="70" t="s">
        <v>387</v>
      </c>
      <c r="B78" s="108" t="s">
        <v>323</v>
      </c>
      <c r="C78" s="109"/>
      <c r="D78" s="109"/>
      <c r="E78" s="109"/>
      <c r="F78" s="109"/>
      <c r="G78" s="109"/>
      <c r="H78" s="110"/>
      <c r="I78" s="66">
        <v>13100</v>
      </c>
    </row>
    <row r="79" spans="1:9" ht="16.5" customHeight="1">
      <c r="A79" s="70" t="s">
        <v>388</v>
      </c>
      <c r="B79" s="108" t="s">
        <v>322</v>
      </c>
      <c r="C79" s="109"/>
      <c r="D79" s="109"/>
      <c r="E79" s="109"/>
      <c r="F79" s="109"/>
      <c r="G79" s="109"/>
      <c r="H79" s="110"/>
      <c r="I79" s="66">
        <v>12900</v>
      </c>
    </row>
    <row r="80" spans="1:9" ht="16.5" customHeight="1">
      <c r="A80" s="70" t="s">
        <v>389</v>
      </c>
      <c r="B80" s="108" t="s">
        <v>324</v>
      </c>
      <c r="C80" s="109"/>
      <c r="D80" s="109"/>
      <c r="E80" s="109"/>
      <c r="F80" s="109"/>
      <c r="G80" s="109"/>
      <c r="H80" s="110"/>
      <c r="I80" s="66">
        <v>4000</v>
      </c>
    </row>
    <row r="81" spans="1:9" ht="16.5" customHeight="1">
      <c r="A81" s="70" t="s">
        <v>390</v>
      </c>
      <c r="B81" s="108" t="s">
        <v>325</v>
      </c>
      <c r="C81" s="109"/>
      <c r="D81" s="109"/>
      <c r="E81" s="109"/>
      <c r="F81" s="109"/>
      <c r="G81" s="109"/>
      <c r="H81" s="110"/>
      <c r="I81" s="66">
        <v>7400</v>
      </c>
    </row>
    <row r="82" spans="1:9" ht="16.5" customHeight="1">
      <c r="A82" s="70" t="s">
        <v>391</v>
      </c>
      <c r="B82" s="108" t="s">
        <v>326</v>
      </c>
      <c r="C82" s="109"/>
      <c r="D82" s="109"/>
      <c r="E82" s="109"/>
      <c r="F82" s="109"/>
      <c r="G82" s="109"/>
      <c r="H82" s="110"/>
      <c r="I82" s="66">
        <v>8500</v>
      </c>
    </row>
    <row r="83" spans="1:9" ht="49.5" customHeight="1">
      <c r="A83" s="71" t="s">
        <v>392</v>
      </c>
      <c r="B83" s="115" t="s">
        <v>420</v>
      </c>
      <c r="C83" s="116"/>
      <c r="D83" s="116"/>
      <c r="E83" s="116"/>
      <c r="F83" s="116"/>
      <c r="G83" s="116"/>
      <c r="H83" s="117"/>
      <c r="I83" s="65">
        <f>I85+I86</f>
        <v>12003000</v>
      </c>
    </row>
    <row r="84" spans="1:9" ht="14.25" customHeight="1">
      <c r="A84" s="67"/>
      <c r="B84" s="118" t="s">
        <v>263</v>
      </c>
      <c r="C84" s="118"/>
      <c r="D84" s="118"/>
      <c r="E84" s="118"/>
      <c r="F84" s="118"/>
      <c r="G84" s="118"/>
      <c r="H84" s="118"/>
      <c r="I84" s="65"/>
    </row>
    <row r="85" spans="1:9" ht="16.5" customHeight="1">
      <c r="A85" s="70" t="s">
        <v>393</v>
      </c>
      <c r="B85" s="108" t="s">
        <v>320</v>
      </c>
      <c r="C85" s="109"/>
      <c r="D85" s="109"/>
      <c r="E85" s="109"/>
      <c r="F85" s="109"/>
      <c r="G85" s="109"/>
      <c r="H85" s="110"/>
      <c r="I85" s="66">
        <v>3219000</v>
      </c>
    </row>
    <row r="86" spans="1:9" ht="16.5" customHeight="1">
      <c r="A86" s="70" t="s">
        <v>394</v>
      </c>
      <c r="B86" s="108" t="s">
        <v>325</v>
      </c>
      <c r="C86" s="109"/>
      <c r="D86" s="109"/>
      <c r="E86" s="109"/>
      <c r="F86" s="109"/>
      <c r="G86" s="109"/>
      <c r="H86" s="110"/>
      <c r="I86" s="66">
        <f>3694000+4000000+1090000</f>
        <v>8784000</v>
      </c>
    </row>
    <row r="87" spans="1:9" ht="49.5" customHeight="1">
      <c r="A87" s="71" t="s">
        <v>395</v>
      </c>
      <c r="B87" s="115" t="s">
        <v>417</v>
      </c>
      <c r="C87" s="116"/>
      <c r="D87" s="116"/>
      <c r="E87" s="116"/>
      <c r="F87" s="116"/>
      <c r="G87" s="116"/>
      <c r="H87" s="117"/>
      <c r="I87" s="65">
        <f>I89+I90+I91+I92+I93+I94</f>
        <v>3401449</v>
      </c>
    </row>
    <row r="88" spans="1:9" ht="14.25" customHeight="1">
      <c r="A88" s="67"/>
      <c r="B88" s="118" t="s">
        <v>263</v>
      </c>
      <c r="C88" s="118"/>
      <c r="D88" s="118"/>
      <c r="E88" s="118"/>
      <c r="F88" s="118"/>
      <c r="G88" s="118"/>
      <c r="H88" s="118"/>
      <c r="I88" s="65"/>
    </row>
    <row r="89" spans="1:9" ht="16.5" customHeight="1">
      <c r="A89" s="70" t="s">
        <v>397</v>
      </c>
      <c r="B89" s="108" t="s">
        <v>320</v>
      </c>
      <c r="C89" s="109"/>
      <c r="D89" s="109"/>
      <c r="E89" s="109"/>
      <c r="F89" s="109"/>
      <c r="G89" s="109"/>
      <c r="H89" s="110"/>
      <c r="I89" s="66">
        <v>199558</v>
      </c>
    </row>
    <row r="90" spans="1:9" ht="16.5" customHeight="1">
      <c r="A90" s="70" t="s">
        <v>398</v>
      </c>
      <c r="B90" s="108" t="s">
        <v>323</v>
      </c>
      <c r="C90" s="109"/>
      <c r="D90" s="109"/>
      <c r="E90" s="109"/>
      <c r="F90" s="109"/>
      <c r="G90" s="109"/>
      <c r="H90" s="110"/>
      <c r="I90" s="66">
        <f>83868+12575</f>
        <v>96443</v>
      </c>
    </row>
    <row r="91" spans="1:9" ht="16.5" customHeight="1">
      <c r="A91" s="70" t="s">
        <v>399</v>
      </c>
      <c r="B91" s="108" t="s">
        <v>322</v>
      </c>
      <c r="C91" s="109"/>
      <c r="D91" s="109"/>
      <c r="E91" s="109"/>
      <c r="F91" s="109"/>
      <c r="G91" s="109"/>
      <c r="H91" s="110"/>
      <c r="I91" s="66">
        <v>101768</v>
      </c>
    </row>
    <row r="92" spans="1:9" ht="16.5" customHeight="1">
      <c r="A92" s="70" t="s">
        <v>400</v>
      </c>
      <c r="B92" s="108" t="s">
        <v>325</v>
      </c>
      <c r="C92" s="109"/>
      <c r="D92" s="109"/>
      <c r="E92" s="109"/>
      <c r="F92" s="109"/>
      <c r="G92" s="109"/>
      <c r="H92" s="110"/>
      <c r="I92" s="66">
        <f>307834+176620</f>
        <v>484454</v>
      </c>
    </row>
    <row r="93" spans="1:9" ht="16.5" customHeight="1">
      <c r="A93" s="70" t="s">
        <v>401</v>
      </c>
      <c r="B93" s="108" t="s">
        <v>326</v>
      </c>
      <c r="C93" s="109"/>
      <c r="D93" s="109"/>
      <c r="E93" s="109"/>
      <c r="F93" s="109"/>
      <c r="G93" s="109"/>
      <c r="H93" s="110"/>
      <c r="I93" s="66">
        <v>109896</v>
      </c>
    </row>
    <row r="94" spans="1:9" ht="16.5" customHeight="1">
      <c r="A94" s="70" t="s">
        <v>402</v>
      </c>
      <c r="B94" s="108" t="s">
        <v>348</v>
      </c>
      <c r="C94" s="109"/>
      <c r="D94" s="109"/>
      <c r="E94" s="109"/>
      <c r="F94" s="109"/>
      <c r="G94" s="109"/>
      <c r="H94" s="110"/>
      <c r="I94" s="66">
        <f>2040960+368370</f>
        <v>2409330</v>
      </c>
    </row>
    <row r="95" spans="1:9" ht="49.5" customHeight="1">
      <c r="A95" s="71" t="s">
        <v>396</v>
      </c>
      <c r="B95" s="115" t="s">
        <v>421</v>
      </c>
      <c r="C95" s="116"/>
      <c r="D95" s="116"/>
      <c r="E95" s="116"/>
      <c r="F95" s="116"/>
      <c r="G95" s="116"/>
      <c r="H95" s="117"/>
      <c r="I95" s="65">
        <f>I96</f>
        <v>1292500</v>
      </c>
    </row>
    <row r="96" spans="1:9" ht="16.5" customHeight="1">
      <c r="A96" s="70" t="s">
        <v>403</v>
      </c>
      <c r="B96" s="108" t="s">
        <v>348</v>
      </c>
      <c r="C96" s="109"/>
      <c r="D96" s="109"/>
      <c r="E96" s="109"/>
      <c r="F96" s="109"/>
      <c r="G96" s="109"/>
      <c r="H96" s="110"/>
      <c r="I96" s="66">
        <v>1292500</v>
      </c>
    </row>
    <row r="97" spans="1:9" ht="34.5" customHeight="1">
      <c r="A97" s="67" t="s">
        <v>406</v>
      </c>
      <c r="B97" s="119" t="s">
        <v>418</v>
      </c>
      <c r="C97" s="120"/>
      <c r="D97" s="120"/>
      <c r="E97" s="120"/>
      <c r="F97" s="120"/>
      <c r="G97" s="120"/>
      <c r="H97" s="121"/>
      <c r="I97" s="65">
        <f>I99</f>
        <v>2252240</v>
      </c>
    </row>
    <row r="98" spans="1:9" ht="15" customHeight="1" hidden="1">
      <c r="A98" s="68" t="s">
        <v>354</v>
      </c>
      <c r="B98" s="108" t="s">
        <v>321</v>
      </c>
      <c r="C98" s="109"/>
      <c r="D98" s="109"/>
      <c r="E98" s="109"/>
      <c r="F98" s="109"/>
      <c r="G98" s="109"/>
      <c r="H98" s="110"/>
      <c r="I98" s="66">
        <v>871000</v>
      </c>
    </row>
    <row r="99" spans="1:9" ht="15" customHeight="1">
      <c r="A99" s="68" t="s">
        <v>407</v>
      </c>
      <c r="B99" s="114" t="s">
        <v>325</v>
      </c>
      <c r="C99" s="114"/>
      <c r="D99" s="114"/>
      <c r="E99" s="114"/>
      <c r="F99" s="114"/>
      <c r="G99" s="114"/>
      <c r="H99" s="114"/>
      <c r="I99" s="66">
        <f>482240+1770000</f>
        <v>2252240</v>
      </c>
    </row>
    <row r="100" spans="1:9" ht="65.25" customHeight="1">
      <c r="A100" s="67" t="s">
        <v>408</v>
      </c>
      <c r="B100" s="119" t="s">
        <v>419</v>
      </c>
      <c r="C100" s="120"/>
      <c r="D100" s="120"/>
      <c r="E100" s="120"/>
      <c r="F100" s="120"/>
      <c r="G100" s="120"/>
      <c r="H100" s="121"/>
      <c r="I100" s="65">
        <f>I102</f>
        <v>12200000</v>
      </c>
    </row>
    <row r="101" spans="1:9" ht="15" customHeight="1" hidden="1">
      <c r="A101" s="68" t="s">
        <v>354</v>
      </c>
      <c r="B101" s="108" t="s">
        <v>321</v>
      </c>
      <c r="C101" s="109"/>
      <c r="D101" s="109"/>
      <c r="E101" s="109"/>
      <c r="F101" s="109"/>
      <c r="G101" s="109"/>
      <c r="H101" s="110"/>
      <c r="I101" s="66">
        <v>871000</v>
      </c>
    </row>
    <row r="102" spans="1:9" ht="15" customHeight="1">
      <c r="A102" s="68" t="s">
        <v>409</v>
      </c>
      <c r="B102" s="108" t="s">
        <v>348</v>
      </c>
      <c r="C102" s="109"/>
      <c r="D102" s="109"/>
      <c r="E102" s="109"/>
      <c r="F102" s="109"/>
      <c r="G102" s="109"/>
      <c r="H102" s="110"/>
      <c r="I102" s="66">
        <v>12200000</v>
      </c>
    </row>
    <row r="103" spans="1:9" ht="28.5" customHeight="1">
      <c r="A103" s="85" t="s">
        <v>424</v>
      </c>
      <c r="B103" s="115" t="s">
        <v>427</v>
      </c>
      <c r="C103" s="116"/>
      <c r="D103" s="116"/>
      <c r="E103" s="116"/>
      <c r="F103" s="116"/>
      <c r="G103" s="116"/>
      <c r="H103" s="117"/>
      <c r="I103" s="87">
        <f>I104+I105</f>
        <v>547706</v>
      </c>
    </row>
    <row r="104" spans="1:9" ht="15" customHeight="1">
      <c r="A104" s="70" t="s">
        <v>425</v>
      </c>
      <c r="B104" s="108" t="s">
        <v>325</v>
      </c>
      <c r="C104" s="109"/>
      <c r="D104" s="109"/>
      <c r="E104" s="109"/>
      <c r="F104" s="109"/>
      <c r="G104" s="109"/>
      <c r="H104" s="110"/>
      <c r="I104" s="86">
        <v>251586</v>
      </c>
    </row>
    <row r="105" spans="1:9" ht="15" customHeight="1">
      <c r="A105" s="70" t="s">
        <v>426</v>
      </c>
      <c r="B105" s="108" t="s">
        <v>326</v>
      </c>
      <c r="C105" s="109"/>
      <c r="D105" s="109"/>
      <c r="E105" s="109"/>
      <c r="F105" s="109"/>
      <c r="G105" s="109"/>
      <c r="H105" s="110"/>
      <c r="I105" s="86">
        <v>296120</v>
      </c>
    </row>
    <row r="106" spans="1:9" ht="51.75" customHeight="1">
      <c r="A106" s="70" t="s">
        <v>429</v>
      </c>
      <c r="B106" s="115" t="s">
        <v>430</v>
      </c>
      <c r="C106" s="116"/>
      <c r="D106" s="116"/>
      <c r="E106" s="116"/>
      <c r="F106" s="116"/>
      <c r="G106" s="116"/>
      <c r="H106" s="117"/>
      <c r="I106" s="87">
        <f>I107</f>
        <v>200000</v>
      </c>
    </row>
    <row r="107" spans="1:9" ht="15" customHeight="1">
      <c r="A107" s="70" t="s">
        <v>428</v>
      </c>
      <c r="B107" s="108" t="s">
        <v>320</v>
      </c>
      <c r="C107" s="109"/>
      <c r="D107" s="109"/>
      <c r="E107" s="109"/>
      <c r="F107" s="109"/>
      <c r="G107" s="109"/>
      <c r="H107" s="110"/>
      <c r="I107" s="86">
        <v>200000</v>
      </c>
    </row>
    <row r="108" spans="1:9" ht="33.75" customHeight="1">
      <c r="A108" s="70" t="s">
        <v>431</v>
      </c>
      <c r="B108" s="115" t="s">
        <v>432</v>
      </c>
      <c r="C108" s="116"/>
      <c r="D108" s="116"/>
      <c r="E108" s="116"/>
      <c r="F108" s="116"/>
      <c r="G108" s="116"/>
      <c r="H108" s="117"/>
      <c r="I108" s="87">
        <f>I109</f>
        <v>100000</v>
      </c>
    </row>
    <row r="109" spans="1:9" ht="15" customHeight="1">
      <c r="A109" s="70" t="s">
        <v>433</v>
      </c>
      <c r="B109" s="108" t="s">
        <v>348</v>
      </c>
      <c r="C109" s="109"/>
      <c r="D109" s="109"/>
      <c r="E109" s="109"/>
      <c r="F109" s="109"/>
      <c r="G109" s="109"/>
      <c r="H109" s="110"/>
      <c r="I109" s="86">
        <v>100000</v>
      </c>
    </row>
    <row r="110" spans="1:9" ht="36" customHeight="1">
      <c r="A110" s="70" t="s">
        <v>434</v>
      </c>
      <c r="B110" s="115" t="s">
        <v>436</v>
      </c>
      <c r="C110" s="116"/>
      <c r="D110" s="116"/>
      <c r="E110" s="116"/>
      <c r="F110" s="116"/>
      <c r="G110" s="116"/>
      <c r="H110" s="117"/>
      <c r="I110" s="86">
        <f>I111</f>
        <v>610000</v>
      </c>
    </row>
    <row r="111" spans="1:9" ht="15" customHeight="1">
      <c r="A111" s="70" t="s">
        <v>435</v>
      </c>
      <c r="B111" s="108" t="s">
        <v>348</v>
      </c>
      <c r="C111" s="109"/>
      <c r="D111" s="109"/>
      <c r="E111" s="109"/>
      <c r="F111" s="109"/>
      <c r="G111" s="109"/>
      <c r="H111" s="110"/>
      <c r="I111" s="86">
        <v>610000</v>
      </c>
    </row>
    <row r="112" spans="1:9" ht="76.5" customHeight="1">
      <c r="A112" s="71" t="s">
        <v>437</v>
      </c>
      <c r="B112" s="115" t="s">
        <v>442</v>
      </c>
      <c r="C112" s="116"/>
      <c r="D112" s="116"/>
      <c r="E112" s="116"/>
      <c r="F112" s="116"/>
      <c r="G112" s="116"/>
      <c r="H112" s="117"/>
      <c r="I112" s="87">
        <f>I113</f>
        <v>214420426.6</v>
      </c>
    </row>
    <row r="113" spans="1:9" ht="15" customHeight="1">
      <c r="A113" s="70" t="s">
        <v>438</v>
      </c>
      <c r="B113" s="108" t="s">
        <v>348</v>
      </c>
      <c r="C113" s="109"/>
      <c r="D113" s="109"/>
      <c r="E113" s="109"/>
      <c r="F113" s="109"/>
      <c r="G113" s="109"/>
      <c r="H113" s="110"/>
      <c r="I113" s="86">
        <v>214420426.6</v>
      </c>
    </row>
    <row r="114" spans="1:9" ht="45.75" customHeight="1">
      <c r="A114" s="71" t="s">
        <v>439</v>
      </c>
      <c r="B114" s="115" t="s">
        <v>441</v>
      </c>
      <c r="C114" s="116"/>
      <c r="D114" s="116"/>
      <c r="E114" s="116"/>
      <c r="F114" s="116"/>
      <c r="G114" s="116"/>
      <c r="H114" s="117"/>
      <c r="I114" s="87">
        <f>I115</f>
        <v>2165862.9</v>
      </c>
    </row>
    <row r="115" spans="1:9" ht="15" customHeight="1">
      <c r="A115" s="70" t="s">
        <v>440</v>
      </c>
      <c r="B115" s="108" t="s">
        <v>348</v>
      </c>
      <c r="C115" s="109"/>
      <c r="D115" s="109"/>
      <c r="E115" s="109"/>
      <c r="F115" s="109"/>
      <c r="G115" s="109"/>
      <c r="H115" s="110"/>
      <c r="I115" s="86">
        <v>2165862.9</v>
      </c>
    </row>
    <row r="116" spans="1:9" ht="34.5" customHeight="1">
      <c r="A116" s="70" t="s">
        <v>443</v>
      </c>
      <c r="B116" s="115" t="s">
        <v>445</v>
      </c>
      <c r="C116" s="116"/>
      <c r="D116" s="116"/>
      <c r="E116" s="116"/>
      <c r="F116" s="116"/>
      <c r="G116" s="116"/>
      <c r="H116" s="117"/>
      <c r="I116" s="87">
        <f>I117</f>
        <v>825000</v>
      </c>
    </row>
    <row r="117" spans="1:9" ht="15" customHeight="1">
      <c r="A117" s="70" t="s">
        <v>444</v>
      </c>
      <c r="B117" s="108" t="s">
        <v>348</v>
      </c>
      <c r="C117" s="109"/>
      <c r="D117" s="109"/>
      <c r="E117" s="109"/>
      <c r="F117" s="109"/>
      <c r="G117" s="109"/>
      <c r="H117" s="110"/>
      <c r="I117" s="86">
        <v>825000</v>
      </c>
    </row>
    <row r="118" spans="1:9" ht="15.75">
      <c r="A118" s="67"/>
      <c r="B118" s="111" t="s">
        <v>339</v>
      </c>
      <c r="C118" s="112"/>
      <c r="D118" s="112"/>
      <c r="E118" s="112"/>
      <c r="F118" s="112"/>
      <c r="G118" s="112"/>
      <c r="H118" s="113"/>
      <c r="I118" s="65">
        <f>SUM(I16+I26+I35+I45+I55+I57+I59+I65+I67+I74+I83+I87+I95+I97+I100+I103+I106+I108+I110+I112+I114+I116)</f>
        <v>287770165.72999996</v>
      </c>
    </row>
    <row r="120" spans="5:7" ht="15.75">
      <c r="E120" s="75"/>
      <c r="F120" s="84"/>
      <c r="G120" s="75"/>
    </row>
    <row r="121" spans="2:7" ht="15.75">
      <c r="B121" s="73"/>
      <c r="C121" s="73"/>
      <c r="D121" s="73"/>
      <c r="E121" s="73"/>
      <c r="F121" s="73"/>
      <c r="G121" s="75"/>
    </row>
    <row r="122" ht="15.75">
      <c r="G122" s="76"/>
    </row>
    <row r="123" spans="5:7" ht="15.75">
      <c r="E123" s="122"/>
      <c r="F123" s="122"/>
      <c r="G123" s="122"/>
    </row>
  </sheetData>
  <sheetProtection/>
  <mergeCells count="112">
    <mergeCell ref="B116:H116"/>
    <mergeCell ref="B117:H117"/>
    <mergeCell ref="B108:H108"/>
    <mergeCell ref="B109:H109"/>
    <mergeCell ref="B110:H110"/>
    <mergeCell ref="B111:H111"/>
    <mergeCell ref="B112:H112"/>
    <mergeCell ref="B115:H115"/>
    <mergeCell ref="B113:H113"/>
    <mergeCell ref="B114:H114"/>
    <mergeCell ref="B91:H91"/>
    <mergeCell ref="B92:H92"/>
    <mergeCell ref="B88:H88"/>
    <mergeCell ref="B100:H100"/>
    <mergeCell ref="B106:H106"/>
    <mergeCell ref="B107:H107"/>
    <mergeCell ref="B101:H101"/>
    <mergeCell ref="B102:H102"/>
    <mergeCell ref="B94:H94"/>
    <mergeCell ref="B95:H95"/>
    <mergeCell ref="B96:H96"/>
    <mergeCell ref="B99:H99"/>
    <mergeCell ref="B97:H97"/>
    <mergeCell ref="B98:H98"/>
    <mergeCell ref="B81:H81"/>
    <mergeCell ref="B82:H82"/>
    <mergeCell ref="B83:H83"/>
    <mergeCell ref="B85:H85"/>
    <mergeCell ref="B93:H93"/>
    <mergeCell ref="B84:H84"/>
    <mergeCell ref="B86:H86"/>
    <mergeCell ref="B87:H87"/>
    <mergeCell ref="B89:H89"/>
    <mergeCell ref="B90:H90"/>
    <mergeCell ref="B76:H76"/>
    <mergeCell ref="B77:H77"/>
    <mergeCell ref="B78:H78"/>
    <mergeCell ref="B79:H79"/>
    <mergeCell ref="B75:H75"/>
    <mergeCell ref="B80:H80"/>
    <mergeCell ref="B70:H70"/>
    <mergeCell ref="B71:H71"/>
    <mergeCell ref="B72:H72"/>
    <mergeCell ref="B68:H68"/>
    <mergeCell ref="B73:H73"/>
    <mergeCell ref="B74:H74"/>
    <mergeCell ref="B66:H66"/>
    <mergeCell ref="B56:H56"/>
    <mergeCell ref="B57:H57"/>
    <mergeCell ref="B59:H59"/>
    <mergeCell ref="B67:H67"/>
    <mergeCell ref="B69:H69"/>
    <mergeCell ref="E123:G123"/>
    <mergeCell ref="B34:H34"/>
    <mergeCell ref="B27:H27"/>
    <mergeCell ref="B54:H54"/>
    <mergeCell ref="B35:H35"/>
    <mergeCell ref="B36:H36"/>
    <mergeCell ref="B53:H53"/>
    <mergeCell ref="B44:H44"/>
    <mergeCell ref="B31:H31"/>
    <mergeCell ref="B62:H62"/>
    <mergeCell ref="B1:I3"/>
    <mergeCell ref="B33:H33"/>
    <mergeCell ref="B15:H15"/>
    <mergeCell ref="B22:H22"/>
    <mergeCell ref="B20:H20"/>
    <mergeCell ref="I13:I14"/>
    <mergeCell ref="D7:I7"/>
    <mergeCell ref="B28:H28"/>
    <mergeCell ref="B18:H18"/>
    <mergeCell ref="B23:H23"/>
    <mergeCell ref="N8:Q8"/>
    <mergeCell ref="B19:H19"/>
    <mergeCell ref="A11:I11"/>
    <mergeCell ref="A13:A14"/>
    <mergeCell ref="B13:H14"/>
    <mergeCell ref="B32:H32"/>
    <mergeCell ref="B17:H17"/>
    <mergeCell ref="B16:H16"/>
    <mergeCell ref="B30:H30"/>
    <mergeCell ref="B21:H21"/>
    <mergeCell ref="B24:H24"/>
    <mergeCell ref="B26:H26"/>
    <mergeCell ref="B25:H25"/>
    <mergeCell ref="B40:H40"/>
    <mergeCell ref="B41:H41"/>
    <mergeCell ref="B48:H48"/>
    <mergeCell ref="B47:H47"/>
    <mergeCell ref="B45:H45"/>
    <mergeCell ref="B46:H46"/>
    <mergeCell ref="B29:H29"/>
    <mergeCell ref="B39:H39"/>
    <mergeCell ref="B37:H37"/>
    <mergeCell ref="B38:H38"/>
    <mergeCell ref="B49:H49"/>
    <mergeCell ref="B50:H50"/>
    <mergeCell ref="B103:H103"/>
    <mergeCell ref="B61:H61"/>
    <mergeCell ref="B51:H51"/>
    <mergeCell ref="B65:H65"/>
    <mergeCell ref="B60:H60"/>
    <mergeCell ref="B105:H105"/>
    <mergeCell ref="B104:H104"/>
    <mergeCell ref="B118:H118"/>
    <mergeCell ref="B42:H42"/>
    <mergeCell ref="B43:H43"/>
    <mergeCell ref="B52:H52"/>
    <mergeCell ref="B63:H63"/>
    <mergeCell ref="B58:H58"/>
    <mergeCell ref="B55:H55"/>
    <mergeCell ref="B64:H64"/>
  </mergeCells>
  <printOptions/>
  <pageMargins left="0.35433070866141736" right="0.15748031496062992" top="0.5905511811023623" bottom="0.3937007874015748" header="0.15748031496062992" footer="0.1968503937007874"/>
  <pageSetup fitToHeight="2" fitToWidth="1" horizontalDpi="600" verticalDpi="6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zoomScalePageLayoutView="0" workbookViewId="0" topLeftCell="A1">
      <pane xSplit="5" ySplit="11" topLeftCell="F12" activePane="bottomRight" state="frozen"/>
      <selection pane="topLeft"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211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225</v>
      </c>
    </row>
    <row r="4" spans="1:8" ht="12.75">
      <c r="A4" s="22"/>
      <c r="B4" s="22"/>
      <c r="C4" s="51" t="s">
        <v>209</v>
      </c>
      <c r="D4" s="22"/>
      <c r="F4" s="22"/>
      <c r="G4" s="22"/>
      <c r="H4" s="22"/>
    </row>
    <row r="5" spans="1:8" ht="12.75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214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31" t="s">
        <v>215</v>
      </c>
      <c r="B12" s="132"/>
      <c r="C12" s="132"/>
      <c r="D12" s="132"/>
      <c r="E12" s="132"/>
      <c r="F12" s="132"/>
      <c r="G12" s="132"/>
      <c r="H12" s="133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 ht="12.75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ht="15.75">
      <c r="A1078" s="2"/>
    </row>
    <row r="1079" ht="15.75">
      <c r="A1079" s="2"/>
    </row>
  </sheetData>
  <sheetProtection/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zoomScalePageLayoutView="0" workbookViewId="0" topLeftCell="A7">
      <selection activeCell="H2" sqref="H2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4" width="6.125" style="21" customWidth="1"/>
    <col min="5" max="5" width="12.375" style="21" customWidth="1"/>
    <col min="6" max="6" width="6.125" style="21" customWidth="1"/>
    <col min="7" max="7" width="8.625" style="21" customWidth="1"/>
  </cols>
  <sheetData>
    <row r="1" spans="1:8" s="26" customFormat="1" ht="12.75">
      <c r="A1" s="22"/>
      <c r="B1" s="22"/>
      <c r="C1" s="29"/>
      <c r="D1" s="29"/>
      <c r="E1" s="29"/>
      <c r="F1" s="29"/>
      <c r="G1" s="29"/>
      <c r="H1" s="25" t="s">
        <v>224</v>
      </c>
    </row>
    <row r="2" spans="3:8" s="26" customFormat="1" ht="12.75">
      <c r="C2" s="29"/>
      <c r="D2" s="29"/>
      <c r="E2" s="29"/>
      <c r="F2" s="29"/>
      <c r="G2" s="29"/>
      <c r="H2" s="25" t="s">
        <v>39</v>
      </c>
    </row>
    <row r="3" spans="3:8" s="26" customFormat="1" ht="12.75">
      <c r="C3" s="29"/>
      <c r="D3" s="29"/>
      <c r="E3" s="29"/>
      <c r="F3" s="29"/>
      <c r="G3" s="29"/>
      <c r="H3" s="25"/>
    </row>
    <row r="4" spans="1:7" s="8" customFormat="1" ht="12.75">
      <c r="A4" s="26"/>
      <c r="B4" s="26"/>
      <c r="C4" s="27" t="s">
        <v>24</v>
      </c>
      <c r="D4" s="27"/>
      <c r="E4" s="27"/>
      <c r="F4" s="27"/>
      <c r="G4" s="27"/>
    </row>
    <row r="5" spans="3:7" s="8" customFormat="1" ht="12.75">
      <c r="C5" s="27" t="s">
        <v>40</v>
      </c>
      <c r="D5" s="27"/>
      <c r="E5" s="27"/>
      <c r="F5" s="27"/>
      <c r="G5" s="27"/>
    </row>
    <row r="6" spans="2:7" s="8" customFormat="1" ht="13.5">
      <c r="B6" s="1"/>
      <c r="C6" s="30"/>
      <c r="D6" s="30"/>
      <c r="E6" s="30"/>
      <c r="F6" s="30"/>
      <c r="G6" s="30"/>
    </row>
    <row r="7" spans="3:8" s="8" customFormat="1" ht="12.75">
      <c r="C7" s="30"/>
      <c r="D7" s="30"/>
      <c r="E7" s="30"/>
      <c r="F7" s="30"/>
      <c r="G7" s="30"/>
      <c r="H7" s="28" t="s">
        <v>19</v>
      </c>
    </row>
    <row r="8" spans="1:9" ht="12.75" customHeight="1">
      <c r="A8" s="95" t="s">
        <v>25</v>
      </c>
      <c r="B8" s="95" t="s">
        <v>177</v>
      </c>
      <c r="C8" s="88" t="s">
        <v>33</v>
      </c>
      <c r="D8" s="89"/>
      <c r="E8" s="89"/>
      <c r="F8" s="89"/>
      <c r="G8" s="89"/>
      <c r="H8" s="90"/>
      <c r="I8" s="45"/>
    </row>
    <row r="9" spans="1:8" ht="67.5" customHeight="1">
      <c r="A9" s="134"/>
      <c r="B9" s="134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8" ht="12.75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8" s="33" customFormat="1" ht="12.75">
      <c r="A11" s="135" t="s">
        <v>178</v>
      </c>
      <c r="B11" s="136"/>
      <c r="C11" s="136"/>
      <c r="D11" s="136"/>
      <c r="E11" s="136"/>
      <c r="F11" s="136"/>
      <c r="G11" s="136"/>
      <c r="H11" s="137"/>
    </row>
    <row r="12" spans="1:8" s="35" customFormat="1" ht="12.75">
      <c r="A12" s="16"/>
      <c r="B12" s="34"/>
      <c r="C12" s="10"/>
      <c r="D12" s="10"/>
      <c r="E12" s="10"/>
      <c r="F12" s="10"/>
      <c r="G12" s="10"/>
      <c r="H12" s="16"/>
    </row>
    <row r="13" spans="1:8" s="35" customFormat="1" ht="12.75">
      <c r="A13" s="17"/>
      <c r="B13" s="36"/>
      <c r="C13" s="10"/>
      <c r="D13" s="10"/>
      <c r="E13" s="10"/>
      <c r="F13" s="10"/>
      <c r="G13" s="10"/>
      <c r="H13" s="44"/>
    </row>
    <row r="14" spans="1:8" s="35" customFormat="1" ht="12.75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8" s="35" customFormat="1" ht="12.75">
      <c r="A15" s="19"/>
      <c r="B15" s="34"/>
      <c r="C15" s="10"/>
      <c r="D15" s="10"/>
      <c r="E15" s="10"/>
      <c r="F15" s="10"/>
      <c r="G15" s="10"/>
      <c r="H15" s="16"/>
    </row>
    <row r="16" spans="1:8" s="35" customFormat="1" ht="12.75">
      <c r="A16" s="19"/>
      <c r="B16" s="34"/>
      <c r="C16" s="10"/>
      <c r="D16" s="10"/>
      <c r="E16" s="10"/>
      <c r="F16" s="10"/>
      <c r="G16" s="10"/>
      <c r="H16" s="43"/>
    </row>
    <row r="17" spans="1:8" s="35" customFormat="1" ht="12.75">
      <c r="A17" s="19"/>
      <c r="B17" s="34"/>
      <c r="C17" s="10"/>
      <c r="D17" s="10"/>
      <c r="E17" s="10"/>
      <c r="F17" s="10"/>
      <c r="G17" s="10"/>
      <c r="H17" s="16"/>
    </row>
    <row r="18" spans="1:8" s="35" customFormat="1" ht="12.75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 ht="12.75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 ht="12.75">
      <c r="A20" s="135" t="s">
        <v>179</v>
      </c>
      <c r="B20" s="136"/>
      <c r="C20" s="136"/>
      <c r="D20" s="136"/>
      <c r="E20" s="136"/>
      <c r="F20" s="136"/>
      <c r="G20" s="136"/>
      <c r="H20" s="137"/>
    </row>
    <row r="21" spans="1:8" s="35" customFormat="1" ht="12.75">
      <c r="A21" s="19"/>
      <c r="B21" s="34"/>
      <c r="C21" s="10"/>
      <c r="D21" s="10"/>
      <c r="E21" s="10"/>
      <c r="F21" s="10"/>
      <c r="G21" s="10"/>
      <c r="H21" s="43"/>
    </row>
    <row r="22" spans="1:8" s="35" customFormat="1" ht="12.75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 ht="12.75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 ht="12.75">
      <c r="A24" s="135" t="s">
        <v>180</v>
      </c>
      <c r="B24" s="136"/>
      <c r="C24" s="136"/>
      <c r="D24" s="136"/>
      <c r="E24" s="136"/>
      <c r="F24" s="136"/>
      <c r="G24" s="136"/>
      <c r="H24" s="137"/>
    </row>
    <row r="25" spans="1:8" s="35" customFormat="1" ht="12.75">
      <c r="A25" s="19"/>
      <c r="B25" s="34"/>
      <c r="C25" s="10"/>
      <c r="D25" s="10"/>
      <c r="E25" s="10"/>
      <c r="F25" s="10"/>
      <c r="G25" s="10"/>
      <c r="H25" s="43"/>
    </row>
    <row r="26" spans="1:8" s="35" customFormat="1" ht="12.75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 ht="12.75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 ht="12.75">
      <c r="A28" s="135" t="s">
        <v>181</v>
      </c>
      <c r="B28" s="136"/>
      <c r="C28" s="136"/>
      <c r="D28" s="136"/>
      <c r="E28" s="136"/>
      <c r="F28" s="136"/>
      <c r="G28" s="136"/>
      <c r="H28" s="137"/>
    </row>
    <row r="29" spans="1:8" s="35" customFormat="1" ht="12.75">
      <c r="A29" s="19"/>
      <c r="B29" s="34"/>
      <c r="C29" s="10"/>
      <c r="D29" s="10"/>
      <c r="E29" s="10"/>
      <c r="F29" s="10"/>
      <c r="G29" s="10"/>
      <c r="H29" s="43"/>
    </row>
    <row r="30" spans="1:8" s="35" customFormat="1" ht="12.75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 ht="12.75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 ht="12.75">
      <c r="A32" s="135" t="s">
        <v>182</v>
      </c>
      <c r="B32" s="136"/>
      <c r="C32" s="136"/>
      <c r="D32" s="136"/>
      <c r="E32" s="136"/>
      <c r="F32" s="136"/>
      <c r="G32" s="136"/>
      <c r="H32" s="137"/>
    </row>
    <row r="33" spans="1:8" s="35" customFormat="1" ht="12.75">
      <c r="A33" s="19"/>
      <c r="B33" s="34"/>
      <c r="C33" s="10"/>
      <c r="D33" s="10"/>
      <c r="E33" s="10"/>
      <c r="F33" s="10"/>
      <c r="G33" s="10"/>
      <c r="H33" s="43"/>
    </row>
    <row r="34" spans="1:8" s="35" customFormat="1" ht="12.75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 ht="12.75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 ht="12.75">
      <c r="A36" s="135" t="s">
        <v>183</v>
      </c>
      <c r="B36" s="136"/>
      <c r="C36" s="136"/>
      <c r="D36" s="136"/>
      <c r="E36" s="136"/>
      <c r="F36" s="136"/>
      <c r="G36" s="136"/>
      <c r="H36" s="137"/>
    </row>
    <row r="37" spans="1:8" s="35" customFormat="1" ht="12.75">
      <c r="A37" s="19"/>
      <c r="B37" s="34"/>
      <c r="C37" s="10"/>
      <c r="D37" s="10"/>
      <c r="E37" s="10"/>
      <c r="F37" s="10"/>
      <c r="G37" s="10"/>
      <c r="H37" s="43"/>
    </row>
    <row r="38" spans="1:8" s="35" customFormat="1" ht="12.75">
      <c r="A38" s="19"/>
      <c r="B38" s="34"/>
      <c r="C38" s="10"/>
      <c r="D38" s="10"/>
      <c r="E38" s="10"/>
      <c r="F38" s="10"/>
      <c r="G38" s="10"/>
      <c r="H38" s="43"/>
    </row>
    <row r="39" spans="1:8" s="35" customFormat="1" ht="12.75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 ht="12.75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 ht="12.75">
      <c r="A41" s="135" t="s">
        <v>184</v>
      </c>
      <c r="B41" s="136"/>
      <c r="C41" s="136"/>
      <c r="D41" s="136"/>
      <c r="E41" s="136"/>
      <c r="F41" s="136"/>
      <c r="G41" s="136"/>
      <c r="H41" s="137"/>
    </row>
    <row r="42" spans="1:8" s="35" customFormat="1" ht="12.75">
      <c r="A42" s="19"/>
      <c r="B42" s="34"/>
      <c r="C42" s="10"/>
      <c r="D42" s="10"/>
      <c r="E42" s="10"/>
      <c r="F42" s="10"/>
      <c r="G42" s="10"/>
      <c r="H42" s="43"/>
    </row>
    <row r="43" spans="1:8" s="35" customFormat="1" ht="12.75">
      <c r="A43" s="19"/>
      <c r="B43" s="34"/>
      <c r="C43" s="10"/>
      <c r="D43" s="10"/>
      <c r="E43" s="10"/>
      <c r="F43" s="10"/>
      <c r="G43" s="10"/>
      <c r="H43" s="43"/>
    </row>
    <row r="44" spans="1:8" s="35" customFormat="1" ht="12.75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 ht="12.75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 ht="12.75">
      <c r="A46" s="135" t="s">
        <v>185</v>
      </c>
      <c r="B46" s="136"/>
      <c r="C46" s="136"/>
      <c r="D46" s="136"/>
      <c r="E46" s="136"/>
      <c r="F46" s="136"/>
      <c r="G46" s="136"/>
      <c r="H46" s="137"/>
    </row>
    <row r="47" spans="1:8" s="35" customFormat="1" ht="12.75">
      <c r="A47" s="16"/>
      <c r="B47" s="36"/>
      <c r="C47" s="10"/>
      <c r="D47" s="10"/>
      <c r="E47" s="10"/>
      <c r="F47" s="10"/>
      <c r="G47" s="10"/>
      <c r="H47" s="43"/>
    </row>
    <row r="48" spans="1:8" s="35" customFormat="1" ht="12.75">
      <c r="A48" s="17"/>
      <c r="B48" s="36"/>
      <c r="C48" s="10"/>
      <c r="D48" s="10"/>
      <c r="E48" s="10"/>
      <c r="F48" s="10"/>
      <c r="G48" s="10"/>
      <c r="H48" s="44"/>
    </row>
    <row r="49" spans="1:8" s="35" customFormat="1" ht="12.75">
      <c r="A49" s="17"/>
      <c r="B49" s="36"/>
      <c r="C49" s="10"/>
      <c r="D49" s="10"/>
      <c r="E49" s="10"/>
      <c r="F49" s="10"/>
      <c r="G49" s="10"/>
      <c r="H49" s="44"/>
    </row>
    <row r="50" spans="1:8" s="35" customFormat="1" ht="12.75">
      <c r="A50" s="17"/>
      <c r="B50" s="36"/>
      <c r="C50" s="10"/>
      <c r="D50" s="10"/>
      <c r="E50" s="10"/>
      <c r="F50" s="10"/>
      <c r="G50" s="10"/>
      <c r="H50" s="44"/>
    </row>
    <row r="51" spans="1:8" s="35" customFormat="1" ht="12.75">
      <c r="A51" s="16"/>
      <c r="B51" s="36"/>
      <c r="C51" s="10"/>
      <c r="D51" s="10"/>
      <c r="E51" s="10"/>
      <c r="F51" s="10"/>
      <c r="G51" s="10"/>
      <c r="H51" s="43"/>
    </row>
    <row r="52" spans="1:8" s="35" customFormat="1" ht="12.75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 ht="12.75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 ht="12.75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1237" ht="15.75">
      <c r="B1237" s="2"/>
    </row>
    <row r="1238" ht="15.75">
      <c r="B1238" s="2"/>
    </row>
  </sheetData>
  <sheetProtection/>
  <mergeCells count="11">
    <mergeCell ref="A46:H46"/>
    <mergeCell ref="A20:H20"/>
    <mergeCell ref="A24:H24"/>
    <mergeCell ref="A32:H32"/>
    <mergeCell ref="A36:H36"/>
    <mergeCell ref="C8:H8"/>
    <mergeCell ref="B8:B9"/>
    <mergeCell ref="A8:A9"/>
    <mergeCell ref="A11:H11"/>
    <mergeCell ref="A41:H41"/>
    <mergeCell ref="A28:H28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G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206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6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205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aca="true" t="shared" si="0" ref="F16:F25">SUM(G16:H16)</f>
        <v>0</v>
      </c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204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202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Кондопожский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А.Б.</dc:creator>
  <cp:keywords/>
  <dc:description/>
  <cp:lastModifiedBy>Анна Маслякова</cp:lastModifiedBy>
  <cp:lastPrinted>2019-10-11T08:43:35Z</cp:lastPrinted>
  <dcterms:created xsi:type="dcterms:W3CDTF">2001-03-20T09:20:47Z</dcterms:created>
  <dcterms:modified xsi:type="dcterms:W3CDTF">2019-10-11T08:43:38Z</dcterms:modified>
  <cp:category/>
  <cp:version/>
  <cp:contentType/>
  <cp:contentStatus/>
</cp:coreProperties>
</file>