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15480" windowHeight="1117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отчет!$A$1:$M$134</definedName>
  </definedNames>
  <calcPr calcId="145621"/>
</workbook>
</file>

<file path=xl/calcChain.xml><?xml version="1.0" encoding="utf-8"?>
<calcChain xmlns="http://schemas.openxmlformats.org/spreadsheetml/2006/main">
  <c r="G47" i="2" l="1"/>
  <c r="G73" i="2" l="1"/>
  <c r="G69" i="2"/>
  <c r="F54" i="2"/>
  <c r="I16" i="2"/>
  <c r="H74" i="2" l="1"/>
  <c r="F47" i="2" l="1"/>
  <c r="H75" i="2" l="1"/>
  <c r="I29" i="2" l="1"/>
  <c r="I66" i="2" l="1"/>
  <c r="F36" i="2"/>
  <c r="I32" i="2"/>
  <c r="F27" i="2"/>
  <c r="F22" i="2"/>
  <c r="F19" i="2"/>
  <c r="F17" i="2"/>
  <c r="F15" i="2"/>
  <c r="F50" i="2"/>
  <c r="F14" i="2" l="1"/>
  <c r="H42" i="2"/>
  <c r="H36" i="2"/>
  <c r="H69" i="2" l="1"/>
  <c r="H67" i="2" s="1"/>
  <c r="H54" i="2"/>
  <c r="I70" i="2"/>
  <c r="I68" i="2"/>
  <c r="H50" i="2"/>
  <c r="G42" i="2"/>
  <c r="H41" i="2" l="1"/>
  <c r="G27" i="2"/>
  <c r="I94" i="2" l="1"/>
  <c r="A53" i="2" l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I56" i="2" l="1"/>
  <c r="I53" i="2"/>
  <c r="I52" i="2"/>
  <c r="I51" i="2"/>
  <c r="I46" i="2"/>
  <c r="I45" i="2"/>
  <c r="I44" i="2"/>
  <c r="I43" i="2"/>
  <c r="I38" i="2"/>
  <c r="H15" i="2" l="1"/>
  <c r="A103" i="2"/>
  <c r="G36" i="2"/>
  <c r="F69" i="2" l="1"/>
  <c r="F67" i="2" s="1"/>
  <c r="I42" i="2"/>
  <c r="G67" i="2" l="1"/>
  <c r="I69" i="2"/>
  <c r="G50" i="2"/>
  <c r="F64" i="2"/>
  <c r="F42" i="2"/>
  <c r="I63" i="2"/>
  <c r="G62" i="2"/>
  <c r="I62" i="2" s="1"/>
  <c r="I61" i="2"/>
  <c r="I60" i="2"/>
  <c r="I59" i="2"/>
  <c r="I58" i="2"/>
  <c r="I55" i="2"/>
  <c r="I49" i="2"/>
  <c r="I48" i="2"/>
  <c r="G22" i="2"/>
  <c r="G19" i="2"/>
  <c r="G17" i="2"/>
  <c r="G15" i="2"/>
  <c r="F41" i="2" l="1"/>
  <c r="I50" i="2"/>
  <c r="G14" i="2"/>
  <c r="I57" i="2"/>
  <c r="G54" i="2"/>
  <c r="G64" i="2"/>
  <c r="I64" i="2" s="1"/>
  <c r="I65" i="2"/>
  <c r="I47" i="2"/>
  <c r="G41" i="2" l="1"/>
  <c r="I54" i="2"/>
  <c r="H73" i="2"/>
  <c r="F73" i="2"/>
  <c r="F33" i="2" s="1"/>
  <c r="F34" i="2" s="1"/>
  <c r="H27" i="2"/>
  <c r="H22" i="2"/>
  <c r="H19" i="2"/>
  <c r="H17" i="2"/>
  <c r="I75" i="2"/>
  <c r="I74" i="2"/>
  <c r="I31" i="2"/>
  <c r="I30" i="2"/>
  <c r="I26" i="2"/>
  <c r="I25" i="2"/>
  <c r="I24" i="2"/>
  <c r="I23" i="2"/>
  <c r="I21" i="2"/>
  <c r="I41" i="2" l="1"/>
  <c r="G33" i="2"/>
  <c r="G34" i="2" s="1"/>
  <c r="H34" i="2"/>
  <c r="H33" i="2"/>
  <c r="F13" i="2"/>
  <c r="H14" i="2"/>
  <c r="I35" i="2"/>
  <c r="I73" i="2"/>
  <c r="I19" i="2"/>
  <c r="I22" i="2"/>
  <c r="I36" i="2"/>
  <c r="I15" i="2"/>
  <c r="I27" i="2"/>
  <c r="I67" i="2"/>
  <c r="H13" i="2" l="1"/>
  <c r="G13" i="2"/>
  <c r="I34" i="2"/>
  <c r="I14" i="2"/>
  <c r="I33" i="2"/>
  <c r="I13" i="2" l="1"/>
</calcChain>
</file>

<file path=xl/sharedStrings.xml><?xml version="1.0" encoding="utf-8"?>
<sst xmlns="http://schemas.openxmlformats.org/spreadsheetml/2006/main" count="413" uniqueCount="269">
  <si>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</si>
  <si>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</si>
  <si>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</si>
  <si>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</si>
  <si>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</si>
  <si>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</si>
  <si>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</si>
  <si>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</si>
  <si>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</si>
  <si>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</si>
  <si>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</si>
  <si>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</si>
  <si>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</si>
  <si>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</si>
  <si>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</si>
  <si>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</si>
  <si>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</si>
  <si>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</si>
  <si>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</si>
  <si>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</si>
  <si>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</si>
  <si>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</si>
  <si>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</si>
  <si>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</si>
  <si>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</si>
  <si>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</si>
  <si>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</si>
  <si>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2.4.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</si>
  <si>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</si>
  <si>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</si>
  <si>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</si>
  <si>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</si>
  <si>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</si>
  <si>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</si>
  <si>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</si>
  <si>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</si>
  <si>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</si>
  <si>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</si>
  <si>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</si>
  <si>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</si>
  <si>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</si>
  <si>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</si>
  <si>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</si>
  <si>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Увеличение доходов от платы за наем жилых помещений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</si>
  <si>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</si>
  <si>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</si>
  <si>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</si>
  <si>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</si>
  <si>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</si>
  <si>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</si>
  <si>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</si>
  <si>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</si>
  <si>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</si>
  <si>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</si>
  <si>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</si>
  <si>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 Анализ результатов деятельности административных комиссий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</si>
  <si>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</si>
  <si>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</si>
  <si>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</si>
  <si>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</si>
  <si>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</si>
  <si>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</si>
  <si>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</si>
  <si>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</si>
  <si>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</si>
  <si>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</si>
  <si>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</si>
  <si>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</si>
  <si>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</si>
  <si>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</si>
  <si>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</si>
  <si>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</si>
  <si>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</si>
  <si>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</si>
  <si>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</si>
  <si>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</si>
  <si>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</si>
  <si>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</si>
  <si>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</si>
  <si>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</si>
  <si>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</si>
  <si>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</si>
  <si>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</si>
  <si>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</si>
  <si>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</si>
  <si>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</si>
  <si>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</si>
  <si>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</si>
  <si>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</si>
  <si>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</si>
  <si>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</si>
  <si>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</si>
  <si>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</si>
  <si>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</si>
  <si>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</si>
  <si>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</si>
  <si>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</si>
  <si>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</si>
  <si>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</si>
  <si>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</si>
  <si>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</si>
  <si>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</si>
  <si>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(сокращение расходов на служебные командировки, 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</si>
  <si>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</si>
  <si>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</si>
  <si>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</si>
  <si>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обеспечение формирования количества групп дошкольных образовательных учреждений в соответствии с контингентом обучающихся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</si>
  <si>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</si>
  <si>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</si>
  <si>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</si>
  <si>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Установление нормативов на административно-управленческий персонал в том числе: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</si>
  <si>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</si>
  <si>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 xml:space="preserve"> работников административно-управленческого персонала в дошкольных образовательных учреждениях </t>
  </si>
  <si>
    <t xml:space="preserve"> работников административно-управленческого персонала в учреждениях дополнительного образования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</si>
  <si>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</si>
  <si>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в административно-хозяйственном управлении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</si>
  <si>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</si>
  <si>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 педагогического персонала  в дошкольных образовательных учреждениях, в виду объединения групп </t>
  </si>
  <si>
    <t>сокращение неэффективных расходов   на содержание обслуживающего и вспомогательного персонала  в дошкольных образовательных учреждениях, в целях единообразного подхода при определении нормативной численности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</si>
  <si>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</si>
  <si>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сокращение неэффективных расходов  обслуживающего персонала в общеобразовательных учреждениях, расположенных в сельской местности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</si>
  <si>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</si>
  <si>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</si>
  <si>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</si>
  <si>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</si>
  <si>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</si>
  <si>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</si>
  <si>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</si>
  <si>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</si>
  <si>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</si>
  <si>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</si>
  <si>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</si>
  <si>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</si>
  <si>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</si>
  <si>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</si>
  <si>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</si>
  <si>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</si>
  <si>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</si>
  <si>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</si>
  <si>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</si>
  <si>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</si>
  <si>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</si>
  <si>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</si>
  <si>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</si>
  <si>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</si>
  <si>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</si>
  <si>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</si>
  <si>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</si>
  <si>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</si>
  <si>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 в том числе:</t>
  </si>
  <si>
    <t>3.6.1.</t>
  </si>
  <si>
    <t>3.6.2.</t>
  </si>
  <si>
    <t>3.6.3.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</si>
  <si>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</si>
  <si>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</si>
  <si>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</si>
  <si>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</si>
  <si>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Вновь созданные рабочие места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</si>
  <si>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</si>
  <si>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</si>
  <si>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2049,64          15887,82  48326,78 18494,13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</si>
  <si>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 МОУ ДО "ДТДиЮ"</t>
  </si>
  <si>
    <t xml:space="preserve">сокращение неэффективных расходов  на содержание обслуживающего и вспомогательного персонала в учреждениях дополнительного образования МОУ ДО "ДЮСШ №2" </t>
  </si>
  <si>
    <t xml:space="preserve">сокращение неэффективных расходов  на содержание обслуживающего и вспомогательного персонала в учреждениях дополнительного образования МОУ ДО "Детская школа искусств" </t>
  </si>
  <si>
    <t>расширение рынка платных услуг с целью увеличения объемов доходов от платных услуг, оказываемых учреждениями социального обслуживания  ККЦСОН "Забота"</t>
  </si>
  <si>
    <t>расширение рынка платных услуг с целью увеличения объемов доходов от платных услуг, оказываемых учреждениями культуры МАУ "Центр культуры и досуга Кондопожского городского поселения"</t>
  </si>
  <si>
    <t>установление дополнительных образовательных услуг МОУ ДО "Детская школа искусств"</t>
  </si>
  <si>
    <t xml:space="preserve">изменение вида существующего образовательного учреждения на учреждение физической культуры и спорта  - уменьшение численности педагогических работников МУ "СШОР" с 01.09.2017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</si>
  <si>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Кондопожского муниципального района</t>
  </si>
  <si>
    <t>нет</t>
  </si>
  <si>
    <t>Эффект будет достигнут в 2019 году</t>
  </si>
  <si>
    <t>Проведение работы по выявлению неиспользуемого имущества</t>
  </si>
  <si>
    <t>Вопрос об увеличении поступлений в бюджет за счет привлечения новых источников рассматривается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</si>
  <si>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</si>
  <si>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Наличие соответствующей нормы Решения Совета Кондопожского муниципального района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</si>
  <si>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</si>
  <si>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</si>
  <si>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</si>
  <si>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Проверка обоснований определения сметной стоимости</t>
  </si>
  <si>
    <t>Соблюдение целей, условий, критериев отбора и порядка предоставления субсидий</t>
  </si>
  <si>
    <t>Мониторинг соблюдение  лимитов потребления коммунальных ресурсов учреждениями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</si>
  <si>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по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</si>
  <si>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</si>
  <si>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Экономия сложилась за счет 2-х вакантных ставок</t>
  </si>
  <si>
    <t>Наименование</t>
  </si>
  <si>
    <t>Сокращение объема бюджетных расходов, привлечение платных услуг бюджетного учреждения Сунская ОШ с 01.01.2018 года</t>
  </si>
  <si>
    <t>Изменение вида существующего образовательного учреждения на учреждение физической культуры и спорта  - уменьшение численности педагогических работников МУ "СШОР"</t>
  </si>
  <si>
    <t>х</t>
  </si>
  <si>
    <t>МОУ СОШ № 1</t>
  </si>
  <si>
    <t>МДОУ № 20 "Колосок"</t>
  </si>
  <si>
    <t>Сокращение штатных единиц  в МДОУ № 20 "Колосок"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</si>
  <si>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</si>
  <si>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</si>
  <si>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</si>
  <si>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</si>
  <si>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</si>
  <si>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</si>
  <si>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</si>
  <si>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</si>
  <si>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Расширение рынка платных услуг </t>
  </si>
  <si>
    <t>_______________________________</t>
  </si>
  <si>
    <t>Сокращение штатных единиц  в МКУ "Административно-хозяйственное управление"</t>
  </si>
  <si>
    <t xml:space="preserve">Сокращение штатных единиц в  МДОУ № 20 "Колосок" </t>
  </si>
  <si>
    <t>Размер ставок арендной платы за использование муниципального имущества не изменялся</t>
  </si>
  <si>
    <t>привлечение средств вышестоящих бюджетов (развитие материально-технической базы)</t>
  </si>
  <si>
    <t>сокрашение штатных единиц в МДОУ № 20 "Колосок" - воспитатель 5,7 ед.</t>
  </si>
  <si>
    <t>Исполнитель:  Маслякова А.С., Варавва И.Ю., Германова Н.А., Лозовик Е.В.</t>
  </si>
  <si>
    <t>7.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</si>
  <si>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</si>
  <si>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рамках реализации программы ТОС)</t>
  </si>
  <si>
    <t>Привлечение сторонней организации(клининговой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(аутсорсинг)</t>
  </si>
  <si>
    <t xml:space="preserve">Глава Администрации </t>
  </si>
  <si>
    <t>В.М. Садовников</t>
  </si>
  <si>
    <t>Сокращение штатных единиц  в МДОУ № 20 "Колосок" (с 01.02.2018 г.)</t>
  </si>
  <si>
    <t>Администрации Кондопожского муниципального района</t>
  </si>
  <si>
    <t>Сокращение штатных единиц  в МОУ ДО "ДТДиЮ"</t>
  </si>
  <si>
    <t xml:space="preserve">Сокращение штатных единиц  в  МОУ ДО "ДЮСШ №2" 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</si>
  <si>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</si>
  <si>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сокрашение штатных единиц в МДОУ № 20 "Колосок" - 1,12 ед. в т.ч.: старший методист  (0,5 ед.), муз. руководитель (0,5 ед.), мл. воспитатель (0,12 ед.)</t>
  </si>
  <si>
    <t>16.1.</t>
  </si>
  <si>
    <t>1.5.</t>
  </si>
  <si>
    <t>Ликвидация просроченной кредиторской задолженности</t>
  </si>
  <si>
    <t>Погашение в соответствии с планом погашения</t>
  </si>
  <si>
    <t xml:space="preserve">Передача полномочий администрации Кондопожского городского поселения Администрации Кондопожского муниципального района </t>
  </si>
  <si>
    <t>Полномочия переданы 27 сентября 2018 года</t>
  </si>
  <si>
    <t>Уменьшение совмещения заместителя директора на 0,2 ставки СОШ №8 (штатное расписание утверждено с 01.09.2018 г)</t>
  </si>
  <si>
    <t xml:space="preserve">Погашение задолженности налогоплательщиками (НДФЛ).            </t>
  </si>
  <si>
    <t xml:space="preserve">Проведение закупок конкурентными способами                                        </t>
  </si>
  <si>
    <t>Эффект будет достигнут в 2019-2020 гг</t>
  </si>
  <si>
    <t>Пересмотр коэффициента планируется в 2019-2020 гг.</t>
  </si>
  <si>
    <t>2049,64          15887,82  48326,78 18494,14</t>
  </si>
  <si>
    <t>2.13.</t>
  </si>
  <si>
    <t>Сокращение штатных единиц  в МУ ДО "ДТДиЮ" (с 01.06.2018 г.): заведующий отделом (2 ед.)</t>
  </si>
  <si>
    <t xml:space="preserve">Сокращение вакантных ставок </t>
  </si>
  <si>
    <t>Сокращение неэффективных расходов  обслуживающего персонала (сельская местность)</t>
  </si>
  <si>
    <t>2019 год</t>
  </si>
  <si>
    <t>2.3.1.</t>
  </si>
  <si>
    <t>2.3.2.</t>
  </si>
  <si>
    <t>2.3.3.</t>
  </si>
  <si>
    <t>2.4.4.</t>
  </si>
  <si>
    <t>2.4.5.</t>
  </si>
  <si>
    <t>2.4.6.</t>
  </si>
  <si>
    <t>2.4.7.</t>
  </si>
  <si>
    <t>2.4.8.</t>
  </si>
  <si>
    <t>2.4.9.</t>
  </si>
  <si>
    <t>2.8.</t>
  </si>
  <si>
    <t>2.8.1.</t>
  </si>
  <si>
    <t>Проведение оценки запланировано во II квартале 2019 года (до 01.07.2019 года)</t>
  </si>
  <si>
    <t>Обеспечение роста налоговых и неналоговых доходов бюджета Кондопожского муниципального района по итогам исполнения бюджета за 2019 год  по сравнению с уровнем исполнения в 2018 году по указанным показателям в сопоставимых условиях</t>
  </si>
  <si>
    <t>тел.8-964-318-9128</t>
  </si>
  <si>
    <t>Бюджетный эффект получен в 2018 году в полном объеме.</t>
  </si>
  <si>
    <t xml:space="preserve">За 2018 год  проведена работа по реализации имущества, бюджетный эффект составил  1 066,7 тыс. руб., в январе 2019 года работа не проводилась                                        </t>
  </si>
  <si>
    <t>Бюджетный эффект достигнут в 2018 году в полном объеме</t>
  </si>
  <si>
    <t>Привлечение средств бюджета Рбюджетный эффект достигнут в 2018 году в полном объеме</t>
  </si>
  <si>
    <t>Реструктуризация бюджетного кредита (7997,208 тыс. руб.) Бюджетный эффект достигнут в 2018 году в полном объеме.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</si>
  <si>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</si>
  <si>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За  январь 2019 года проверки в рамках муниципального земельного контроля не проводились</t>
  </si>
  <si>
    <t>В январе 2019 года  работы по дополнению и (или) уточнению сведений об объектах недвижимого имущества не проводились</t>
  </si>
  <si>
    <t>За январь 2019 года торги по продаже права заключения договоров аренды муниципального имущества, находящихся в муниципальной собственности не проводились</t>
  </si>
  <si>
    <t xml:space="preserve">В  2019 году планируется предоставление мер поддержки </t>
  </si>
  <si>
    <t>И.о. Начальника финансового управления</t>
  </si>
  <si>
    <t>И.В. Давыдченко</t>
  </si>
  <si>
    <t xml:space="preserve">На 01.03.2018 г - 365,4 тыс. руб., на 01.03.2019 г. -95,6 тыс. руб. </t>
  </si>
  <si>
    <r>
      <t xml:space="preserve">На 01.03.2018 г -0,00 тыс. руб., на </t>
    </r>
    <r>
      <rPr>
        <sz val="14"/>
        <rFont val="Times New Roman"/>
        <family val="1"/>
        <charset val="204"/>
      </rPr>
      <t>01.03.2019 г. - 0,00 тыс. руб.</t>
    </r>
  </si>
  <si>
    <r>
      <t>На 01.03.2</t>
    </r>
    <r>
      <rPr>
        <sz val="14"/>
        <rFont val="Times New Roman"/>
        <family val="1"/>
        <charset val="204"/>
      </rPr>
      <t>018 г - 68 274,06 тыс. руб., на 01.03.2019 г. -  77 853,35 тыс. руб</t>
    </r>
    <r>
      <rPr>
        <sz val="14"/>
        <color rgb="FF000000"/>
        <rFont val="Times New Roman"/>
        <family val="1"/>
        <charset val="204"/>
      </rPr>
      <t xml:space="preserve">                        </t>
    </r>
  </si>
  <si>
    <t>Проведение комиссий              (в январе-феврале проведены 2 комиссии)</t>
  </si>
  <si>
    <t>В 2018 году проведена работа по установлению категории на 112 земельных участках, в 2019 году проведена работа по установлению категории на 12 земельных участках,эффект будет достигнут в 2019-2020 гг.</t>
  </si>
  <si>
    <t>За 2018 год бюджетный эффект составил 5 185,0 тыс. руб. В январе 2019 года не было принятых решений о направлении исков в рамках взыскания задолженности через суд.В феврале предъявлено 23 претензии</t>
  </si>
  <si>
    <t>по состоянию на 01 марта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</si>
</sst>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59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9" fontId="4" fillId="5" borderId="15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view="pageBreakPreview" zoomScale="60" workbookViewId="0">
      <selection activeCell="C10" sqref="C10:C11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23.7109375" style="1" customWidth="1"/>
    <col min="4" max="4" width="41.85546875" style="1" hidden="1" customWidth="1"/>
    <col min="5" max="5" width="47.5703125" style="1" customWidth="1"/>
    <col min="6" max="6" width="22.28515625" style="1" customWidth="1"/>
    <col min="7" max="7" width="12.7109375" style="2" customWidth="1"/>
    <col min="8" max="8" width="15.85546875" style="2" customWidth="1"/>
    <col min="9" max="9" width="12.7109375" style="2" customWidth="1"/>
    <col min="10" max="10" width="22" style="2" customWidth="1"/>
    <col min="11" max="11" width="13.7109375" style="2" bestFit="1" customWidth="1"/>
    <col min="12" max="16384" width="9.140625" style="2"/>
  </cols>
  <sheetData>
    <row r="1" spans="1:15" ht="20.25" customHeight="1" x14ac:dyDescent="0.25">
      <c r="A1" s="116" t="s">
        <v>90</v>
      </c>
      <c r="B1" s="116"/>
      <c r="C1" s="116"/>
      <c r="D1" s="116"/>
      <c r="E1" s="116"/>
      <c r="F1" s="116"/>
      <c r="G1" s="116"/>
      <c r="H1" s="116"/>
      <c r="I1" s="116"/>
    </row>
    <row r="2" spans="1:15" ht="20.25" customHeight="1" x14ac:dyDescent="0.25">
      <c r="A2" s="116" t="s">
        <v>168</v>
      </c>
      <c r="B2" s="116"/>
      <c r="C2" s="116"/>
      <c r="D2" s="116"/>
      <c r="E2" s="116"/>
      <c r="F2" s="116"/>
      <c r="G2" s="116"/>
      <c r="H2" s="116"/>
      <c r="I2" s="116"/>
    </row>
    <row r="3" spans="1:15" ht="20.25" customHeight="1" x14ac:dyDescent="0.25">
      <c r="A3" s="116" t="s">
        <v>268</v>
      </c>
      <c r="B3" s="116"/>
      <c r="C3" s="116"/>
      <c r="D3" s="116"/>
      <c r="E3" s="116"/>
      <c r="F3" s="116"/>
      <c r="G3" s="116"/>
      <c r="H3" s="116"/>
      <c r="I3" s="116"/>
    </row>
    <row r="4" spans="1:15" ht="20.25" customHeight="1" x14ac:dyDescent="0.25">
      <c r="A4" s="133" t="s">
        <v>67</v>
      </c>
      <c r="B4" s="133"/>
      <c r="C4" s="133"/>
      <c r="D4" s="133"/>
      <c r="E4" s="133"/>
      <c r="F4" s="133"/>
      <c r="G4" s="133"/>
      <c r="H4" s="133"/>
      <c r="I4" s="133"/>
    </row>
    <row r="5" spans="1:15" ht="20.25" customHeight="1" x14ac:dyDescent="0.25">
      <c r="A5" s="133" t="s">
        <v>81</v>
      </c>
      <c r="B5" s="133"/>
      <c r="C5" s="133"/>
      <c r="D5" s="133"/>
      <c r="E5" s="133"/>
      <c r="F5" s="133"/>
      <c r="G5" s="133"/>
      <c r="H5" s="133"/>
      <c r="I5" s="133"/>
    </row>
    <row r="6" spans="1:15" ht="20.25" customHeight="1" x14ac:dyDescent="0.25">
      <c r="A6" s="133" t="s">
        <v>68</v>
      </c>
      <c r="B6" s="133"/>
      <c r="C6" s="133"/>
      <c r="D6" s="133"/>
      <c r="E6" s="133"/>
      <c r="F6" s="133"/>
      <c r="G6" s="133"/>
      <c r="H6" s="133"/>
      <c r="I6" s="133"/>
    </row>
    <row r="7" spans="1:15" ht="21" thickBot="1" x14ac:dyDescent="0.3">
      <c r="B7" s="139"/>
      <c r="C7" s="139"/>
      <c r="D7" s="139"/>
      <c r="E7" s="139"/>
      <c r="F7" s="139"/>
      <c r="G7" s="139"/>
      <c r="H7" s="139"/>
      <c r="I7" s="139"/>
      <c r="J7" s="4"/>
      <c r="K7" s="4"/>
      <c r="L7" s="4"/>
      <c r="M7" s="4"/>
      <c r="N7" s="4"/>
      <c r="O7" s="4"/>
    </row>
    <row r="8" spans="1:15" s="4" customFormat="1" x14ac:dyDescent="0.25">
      <c r="A8" s="134" t="s">
        <v>1</v>
      </c>
      <c r="B8" s="130" t="s">
        <v>78</v>
      </c>
      <c r="C8" s="120" t="s">
        <v>2</v>
      </c>
      <c r="D8" s="120"/>
      <c r="E8" s="130" t="s">
        <v>76</v>
      </c>
      <c r="F8" s="120" t="s">
        <v>74</v>
      </c>
      <c r="G8" s="120"/>
      <c r="H8" s="120"/>
      <c r="I8" s="121"/>
    </row>
    <row r="9" spans="1:15" s="4" customFormat="1" ht="39" customHeight="1" x14ac:dyDescent="0.25">
      <c r="A9" s="135"/>
      <c r="B9" s="131"/>
      <c r="C9" s="126"/>
      <c r="D9" s="126"/>
      <c r="E9" s="131"/>
      <c r="F9" s="124" t="s">
        <v>70</v>
      </c>
      <c r="G9" s="125"/>
      <c r="H9" s="126" t="s">
        <v>72</v>
      </c>
      <c r="I9" s="127"/>
    </row>
    <row r="10" spans="1:15" s="4" customFormat="1" ht="21.75" customHeight="1" x14ac:dyDescent="0.25">
      <c r="A10" s="135"/>
      <c r="B10" s="131"/>
      <c r="C10" s="122" t="s">
        <v>79</v>
      </c>
      <c r="D10" s="122" t="s">
        <v>80</v>
      </c>
      <c r="E10" s="131"/>
      <c r="F10" s="122" t="s">
        <v>69</v>
      </c>
      <c r="G10" s="26" t="s">
        <v>71</v>
      </c>
      <c r="H10" s="122" t="s">
        <v>75</v>
      </c>
      <c r="I10" s="128" t="s">
        <v>73</v>
      </c>
    </row>
    <row r="11" spans="1:15" s="4" customFormat="1" ht="33.75" customHeight="1" thickBot="1" x14ac:dyDescent="0.3">
      <c r="A11" s="136"/>
      <c r="B11" s="132"/>
      <c r="C11" s="123"/>
      <c r="D11" s="123"/>
      <c r="E11" s="132"/>
      <c r="F11" s="123"/>
      <c r="G11" s="47" t="s">
        <v>235</v>
      </c>
      <c r="H11" s="123"/>
      <c r="I11" s="129"/>
    </row>
    <row r="12" spans="1:15" s="4" customFormat="1" ht="33.75" customHeight="1" thickBot="1" x14ac:dyDescent="0.3">
      <c r="A12" s="117" t="s">
        <v>82</v>
      </c>
      <c r="B12" s="118"/>
      <c r="C12" s="118"/>
      <c r="D12" s="118"/>
      <c r="E12" s="118"/>
      <c r="F12" s="118"/>
      <c r="G12" s="118"/>
      <c r="H12" s="118"/>
      <c r="I12" s="119"/>
    </row>
    <row r="13" spans="1:15" s="4" customFormat="1" ht="24.75" customHeight="1" x14ac:dyDescent="0.25">
      <c r="A13" s="137" t="s">
        <v>77</v>
      </c>
      <c r="B13" s="138"/>
      <c r="C13" s="138"/>
      <c r="D13" s="48"/>
      <c r="E13" s="49"/>
      <c r="F13" s="106">
        <f>F14+F33</f>
        <v>164068</v>
      </c>
      <c r="G13" s="106">
        <f>G14+G33</f>
        <v>38503.314093920002</v>
      </c>
      <c r="H13" s="50">
        <f>H14+H33</f>
        <v>14279.190000000002</v>
      </c>
      <c r="I13" s="105">
        <f>IF(OR(G13=0,H13=0),"",H13/G13)</f>
        <v>0.37085612851842298</v>
      </c>
    </row>
    <row r="14" spans="1:15" s="21" customFormat="1" ht="31.5" customHeight="1" x14ac:dyDescent="0.25">
      <c r="A14" s="34"/>
      <c r="B14" s="19" t="s">
        <v>3</v>
      </c>
      <c r="C14" s="24" t="s">
        <v>5</v>
      </c>
      <c r="D14" s="24"/>
      <c r="E14" s="24"/>
      <c r="F14" s="101">
        <f>F15+F17+F19+F22+F27+F31+F32</f>
        <v>59815</v>
      </c>
      <c r="G14" s="101">
        <f t="shared" ref="G14:H14" si="0">G15+G17+G19+G22+G27+G31+G32</f>
        <v>4346</v>
      </c>
      <c r="H14" s="101">
        <f t="shared" si="0"/>
        <v>10035.490000000002</v>
      </c>
      <c r="I14" s="35">
        <f>IF(OR(G14=0,H14=0),"",H14/G14)</f>
        <v>2.3091325356649794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5">
        <v>1</v>
      </c>
      <c r="B15" s="56" t="s">
        <v>0</v>
      </c>
      <c r="C15" s="25" t="s">
        <v>48</v>
      </c>
      <c r="D15" s="25"/>
      <c r="E15" s="25"/>
      <c r="F15" s="28">
        <f>SUM(F16:F16)</f>
        <v>6300</v>
      </c>
      <c r="G15" s="30">
        <f>SUM(G16:G16)</f>
        <v>2100</v>
      </c>
      <c r="H15" s="28">
        <f>SUM(H16:H16)</f>
        <v>175</v>
      </c>
      <c r="I15" s="37">
        <f t="shared" ref="I15:I70" si="1">IF(OR(G15=0,H15=0),"",H15/G15)</f>
        <v>8.3333333333333329E-2</v>
      </c>
      <c r="J15" s="100"/>
      <c r="K15" s="11"/>
      <c r="L15" s="11"/>
      <c r="M15" s="11"/>
      <c r="N15" s="11"/>
      <c r="O15" s="11"/>
    </row>
    <row r="16" spans="1:15" s="12" customFormat="1" ht="206.25" customHeight="1" x14ac:dyDescent="0.25">
      <c r="A16" s="55">
        <v>2</v>
      </c>
      <c r="B16" s="57" t="s">
        <v>8</v>
      </c>
      <c r="C16" s="14" t="s">
        <v>91</v>
      </c>
      <c r="D16" s="58"/>
      <c r="E16" s="92" t="s">
        <v>226</v>
      </c>
      <c r="F16" s="59">
        <v>6300</v>
      </c>
      <c r="G16" s="30">
        <v>2100</v>
      </c>
      <c r="H16" s="32">
        <v>175</v>
      </c>
      <c r="I16" s="41">
        <f>IF(OR(G16=0,H16=0),"",H16/G16)</f>
        <v>8.3333333333333329E-2</v>
      </c>
      <c r="J16" s="100"/>
      <c r="K16" s="11"/>
      <c r="L16" s="11"/>
      <c r="M16" s="11"/>
      <c r="N16" s="11"/>
      <c r="O16" s="11"/>
    </row>
    <row r="17" spans="1:15" s="12" customFormat="1" ht="37.5" x14ac:dyDescent="0.25">
      <c r="A17" s="36"/>
      <c r="B17" s="7" t="s">
        <v>23</v>
      </c>
      <c r="C17" s="25" t="s">
        <v>50</v>
      </c>
      <c r="D17" s="25"/>
      <c r="E17" s="25"/>
      <c r="F17" s="28">
        <f>SUM(F18:F18)</f>
        <v>600</v>
      </c>
      <c r="G17" s="30">
        <f>SUM(G18:G18)</f>
        <v>300</v>
      </c>
      <c r="H17" s="28">
        <f>SUM(H18:H18)</f>
        <v>0</v>
      </c>
      <c r="I17" s="37">
        <v>0</v>
      </c>
      <c r="J17" s="11"/>
      <c r="K17" s="11"/>
      <c r="L17" s="11"/>
      <c r="M17" s="11"/>
      <c r="N17" s="11"/>
      <c r="O17" s="11"/>
    </row>
    <row r="18" spans="1:15" s="12" customFormat="1" ht="56.25" customHeight="1" x14ac:dyDescent="0.25">
      <c r="A18" s="38">
        <v>3</v>
      </c>
      <c r="B18" s="13" t="s">
        <v>24</v>
      </c>
      <c r="C18" s="60" t="s">
        <v>51</v>
      </c>
      <c r="D18" s="6"/>
      <c r="E18" s="92" t="s">
        <v>229</v>
      </c>
      <c r="F18" s="29">
        <v>600</v>
      </c>
      <c r="G18" s="53">
        <v>300</v>
      </c>
      <c r="H18" s="30">
        <v>0</v>
      </c>
      <c r="I18" s="39">
        <v>0</v>
      </c>
      <c r="J18" s="11"/>
      <c r="K18" s="11"/>
      <c r="L18" s="11"/>
      <c r="M18" s="11"/>
      <c r="N18" s="11"/>
      <c r="O18" s="11"/>
    </row>
    <row r="19" spans="1:15" s="12" customFormat="1" x14ac:dyDescent="0.25">
      <c r="A19" s="36"/>
      <c r="B19" s="7" t="s">
        <v>31</v>
      </c>
      <c r="C19" s="25" t="s">
        <v>63</v>
      </c>
      <c r="D19" s="25"/>
      <c r="E19" s="25"/>
      <c r="F19" s="28">
        <f>SUM(F20:F21)</f>
        <v>4286</v>
      </c>
      <c r="G19" s="30">
        <f>SUM(G20:G21)</f>
        <v>1061</v>
      </c>
      <c r="H19" s="28">
        <f>SUM(H20:H21)</f>
        <v>-269.8</v>
      </c>
      <c r="I19" s="37">
        <f t="shared" si="1"/>
        <v>-0.25428840716305373</v>
      </c>
      <c r="J19" s="11"/>
      <c r="K19" s="11"/>
      <c r="L19" s="11"/>
      <c r="M19" s="11"/>
      <c r="N19" s="11"/>
      <c r="O19" s="11"/>
    </row>
    <row r="20" spans="1:15" ht="96" customHeight="1" x14ac:dyDescent="0.25">
      <c r="A20" s="40">
        <v>4</v>
      </c>
      <c r="B20" s="3" t="s">
        <v>34</v>
      </c>
      <c r="C20" s="60" t="s">
        <v>217</v>
      </c>
      <c r="D20" s="6"/>
      <c r="E20" s="92" t="s">
        <v>266</v>
      </c>
      <c r="F20" s="29">
        <v>300</v>
      </c>
      <c r="G20" s="53">
        <v>150</v>
      </c>
      <c r="H20" s="31">
        <v>0</v>
      </c>
      <c r="I20" s="41">
        <v>0</v>
      </c>
      <c r="J20" s="4"/>
      <c r="K20" s="4"/>
      <c r="L20" s="4"/>
      <c r="M20" s="4"/>
      <c r="N20" s="4"/>
      <c r="O20" s="4"/>
    </row>
    <row r="21" spans="1:15" ht="60" customHeight="1" x14ac:dyDescent="0.25">
      <c r="A21" s="52">
        <v>5</v>
      </c>
      <c r="B21" s="3" t="s">
        <v>37</v>
      </c>
      <c r="C21" s="60" t="s">
        <v>45</v>
      </c>
      <c r="D21" s="14"/>
      <c r="E21" s="16" t="s">
        <v>262</v>
      </c>
      <c r="F21" s="53">
        <v>3986</v>
      </c>
      <c r="G21" s="53">
        <v>911</v>
      </c>
      <c r="H21" s="31">
        <v>-269.8</v>
      </c>
      <c r="I21" s="41">
        <f t="shared" si="1"/>
        <v>-0.29615806805708017</v>
      </c>
      <c r="J21" s="4"/>
      <c r="K21" s="4"/>
      <c r="L21" s="4"/>
      <c r="M21" s="4"/>
      <c r="N21" s="4"/>
      <c r="O21" s="4"/>
    </row>
    <row r="22" spans="1:15" ht="38.25" customHeight="1" x14ac:dyDescent="0.25">
      <c r="A22" s="36"/>
      <c r="B22" s="7" t="s">
        <v>32</v>
      </c>
      <c r="C22" s="25" t="s">
        <v>61</v>
      </c>
      <c r="D22" s="25"/>
      <c r="E22" s="25"/>
      <c r="F22" s="28">
        <f>SUM(F23:F26)</f>
        <v>7960</v>
      </c>
      <c r="G22" s="30">
        <f>SUM(G23:G26)</f>
        <v>825</v>
      </c>
      <c r="H22" s="28">
        <f>SUM(H23:H26)</f>
        <v>551</v>
      </c>
      <c r="I22" s="37">
        <f t="shared" si="1"/>
        <v>0.66787878787878785</v>
      </c>
      <c r="J22" s="4"/>
      <c r="K22" s="4"/>
      <c r="L22" s="4"/>
      <c r="M22" s="4"/>
      <c r="N22" s="4"/>
      <c r="O22" s="4"/>
    </row>
    <row r="23" spans="1:15" ht="61.5" customHeight="1" x14ac:dyDescent="0.25">
      <c r="A23" s="40">
        <v>6</v>
      </c>
      <c r="B23" s="3" t="s">
        <v>38</v>
      </c>
      <c r="C23" s="16" t="s">
        <v>95</v>
      </c>
      <c r="D23" s="15"/>
      <c r="E23" s="92" t="s">
        <v>203</v>
      </c>
      <c r="F23" s="29">
        <v>210</v>
      </c>
      <c r="G23" s="53">
        <v>25</v>
      </c>
      <c r="H23" s="31">
        <v>0</v>
      </c>
      <c r="I23" s="41" t="str">
        <f t="shared" si="1"/>
        <v/>
      </c>
      <c r="J23" s="4"/>
      <c r="K23" s="4"/>
      <c r="L23" s="4"/>
      <c r="M23" s="4"/>
      <c r="N23" s="4"/>
      <c r="O23" s="4"/>
    </row>
    <row r="24" spans="1:15" ht="93.75" x14ac:dyDescent="0.25">
      <c r="A24" s="40">
        <v>7</v>
      </c>
      <c r="B24" s="3" t="s">
        <v>39</v>
      </c>
      <c r="C24" s="62" t="s">
        <v>96</v>
      </c>
      <c r="D24" s="5"/>
      <c r="E24" s="92" t="s">
        <v>251</v>
      </c>
      <c r="F24" s="31">
        <v>1300</v>
      </c>
      <c r="G24" s="53">
        <v>300</v>
      </c>
      <c r="H24" s="31">
        <v>0</v>
      </c>
      <c r="I24" s="41" t="str">
        <f t="shared" si="1"/>
        <v/>
      </c>
      <c r="J24" s="4"/>
      <c r="K24" s="4"/>
      <c r="L24" s="4"/>
      <c r="M24" s="4"/>
      <c r="N24" s="4"/>
      <c r="O24" s="4"/>
    </row>
    <row r="25" spans="1:15" ht="96.75" customHeight="1" x14ac:dyDescent="0.25">
      <c r="A25" s="40">
        <v>8</v>
      </c>
      <c r="B25" s="3" t="s">
        <v>41</v>
      </c>
      <c r="C25" s="60" t="s">
        <v>43</v>
      </c>
      <c r="D25" s="5"/>
      <c r="E25" s="92" t="s">
        <v>250</v>
      </c>
      <c r="F25" s="31">
        <v>450</v>
      </c>
      <c r="G25" s="53">
        <v>0</v>
      </c>
      <c r="H25" s="31">
        <v>0</v>
      </c>
      <c r="I25" s="41" t="str">
        <f t="shared" si="1"/>
        <v/>
      </c>
      <c r="J25" s="4"/>
      <c r="K25" s="4"/>
      <c r="L25" s="4"/>
      <c r="M25" s="4"/>
      <c r="N25" s="4"/>
      <c r="O25" s="4"/>
    </row>
    <row r="26" spans="1:15" ht="250.5" customHeight="1" x14ac:dyDescent="0.25">
      <c r="A26" s="40">
        <v>9</v>
      </c>
      <c r="B26" s="3" t="s">
        <v>62</v>
      </c>
      <c r="C26" s="60" t="s">
        <v>98</v>
      </c>
      <c r="D26" s="16"/>
      <c r="E26" s="16" t="s">
        <v>267</v>
      </c>
      <c r="F26" s="53">
        <v>6000</v>
      </c>
      <c r="G26" s="53">
        <v>500</v>
      </c>
      <c r="H26" s="31">
        <v>551</v>
      </c>
      <c r="I26" s="41">
        <f t="shared" si="1"/>
        <v>1.1020000000000001</v>
      </c>
      <c r="J26" s="4"/>
      <c r="K26" s="4"/>
      <c r="L26" s="4"/>
      <c r="M26" s="4"/>
      <c r="N26" s="4"/>
      <c r="O26" s="4"/>
    </row>
    <row r="27" spans="1:15" x14ac:dyDescent="0.25">
      <c r="A27" s="36"/>
      <c r="B27" s="7" t="s">
        <v>47</v>
      </c>
      <c r="C27" s="25" t="s">
        <v>46</v>
      </c>
      <c r="D27" s="25"/>
      <c r="E27" s="25"/>
      <c r="F27" s="28">
        <f>SUM(F28:F30)</f>
        <v>40145</v>
      </c>
      <c r="G27" s="30">
        <f>SUM(G28:G30)</f>
        <v>60</v>
      </c>
      <c r="H27" s="28">
        <f>SUM(H28:H30)</f>
        <v>9579.2900000000009</v>
      </c>
      <c r="I27" s="37">
        <f t="shared" si="1"/>
        <v>159.65483333333336</v>
      </c>
      <c r="J27" s="4"/>
      <c r="K27" s="4"/>
      <c r="L27" s="4"/>
      <c r="M27" s="4"/>
      <c r="N27" s="4"/>
      <c r="O27" s="4"/>
    </row>
    <row r="28" spans="1:15" ht="75" customHeight="1" x14ac:dyDescent="0.25">
      <c r="A28" s="40">
        <v>10</v>
      </c>
      <c r="B28" s="3" t="s">
        <v>57</v>
      </c>
      <c r="C28" s="62" t="s">
        <v>44</v>
      </c>
      <c r="D28" s="5"/>
      <c r="E28" s="62" t="s">
        <v>228</v>
      </c>
      <c r="F28" s="31">
        <v>120</v>
      </c>
      <c r="G28" s="53">
        <v>50</v>
      </c>
      <c r="H28" s="31">
        <v>0</v>
      </c>
      <c r="I28" s="41">
        <v>0</v>
      </c>
      <c r="J28" s="4"/>
      <c r="K28" s="4"/>
      <c r="L28" s="4"/>
      <c r="M28" s="4"/>
      <c r="N28" s="4"/>
      <c r="O28" s="4"/>
    </row>
    <row r="29" spans="1:15" ht="59.25" customHeight="1" x14ac:dyDescent="0.25">
      <c r="A29" s="40">
        <v>11</v>
      </c>
      <c r="B29" s="3" t="s">
        <v>58</v>
      </c>
      <c r="C29" s="63" t="s">
        <v>55</v>
      </c>
      <c r="D29" s="17"/>
      <c r="E29" s="64" t="s">
        <v>263</v>
      </c>
      <c r="F29" s="88">
        <v>25</v>
      </c>
      <c r="G29" s="53">
        <v>10</v>
      </c>
      <c r="H29" s="31">
        <v>0</v>
      </c>
      <c r="I29" s="41" t="str">
        <f>IF(OR(G29=0,H29=0),"",H29/G29)</f>
        <v/>
      </c>
      <c r="J29" s="4"/>
      <c r="K29" s="4"/>
      <c r="L29" s="4"/>
      <c r="M29" s="4"/>
      <c r="N29" s="4"/>
      <c r="O29" s="4"/>
    </row>
    <row r="30" spans="1:15" ht="64.5" customHeight="1" x14ac:dyDescent="0.25">
      <c r="A30" s="40">
        <v>12</v>
      </c>
      <c r="B30" s="3" t="s">
        <v>59</v>
      </c>
      <c r="C30" s="16" t="s">
        <v>248</v>
      </c>
      <c r="D30" s="18"/>
      <c r="E30" s="64" t="s">
        <v>264</v>
      </c>
      <c r="F30" s="33">
        <v>40000</v>
      </c>
      <c r="G30" s="53">
        <v>0</v>
      </c>
      <c r="H30" s="31">
        <v>9579.2900000000009</v>
      </c>
      <c r="I30" s="41" t="str">
        <f t="shared" si="1"/>
        <v/>
      </c>
      <c r="J30" s="4"/>
      <c r="K30" s="4"/>
      <c r="L30" s="4"/>
      <c r="M30" s="4"/>
      <c r="N30" s="4"/>
      <c r="O30" s="4"/>
    </row>
    <row r="31" spans="1:15" ht="119.25" customHeight="1" x14ac:dyDescent="0.25">
      <c r="A31" s="42">
        <v>13</v>
      </c>
      <c r="B31" s="7" t="s">
        <v>60</v>
      </c>
      <c r="C31" s="25" t="s">
        <v>208</v>
      </c>
      <c r="D31" s="25"/>
      <c r="E31" s="89" t="s">
        <v>252</v>
      </c>
      <c r="F31" s="28">
        <v>376</v>
      </c>
      <c r="G31" s="30">
        <v>0</v>
      </c>
      <c r="H31" s="28">
        <v>0</v>
      </c>
      <c r="I31" s="37" t="str">
        <f t="shared" si="1"/>
        <v/>
      </c>
      <c r="J31" s="4"/>
      <c r="K31" s="4"/>
      <c r="L31" s="4"/>
      <c r="M31" s="4"/>
      <c r="N31" s="4"/>
      <c r="O31" s="4"/>
    </row>
    <row r="32" spans="1:15" ht="81.75" customHeight="1" x14ac:dyDescent="0.25">
      <c r="A32" s="42">
        <v>14</v>
      </c>
      <c r="B32" s="7" t="s">
        <v>207</v>
      </c>
      <c r="C32" s="25" t="s">
        <v>209</v>
      </c>
      <c r="D32" s="25"/>
      <c r="E32" s="89" t="s">
        <v>252</v>
      </c>
      <c r="F32" s="28">
        <v>148</v>
      </c>
      <c r="G32" s="30">
        <v>0</v>
      </c>
      <c r="H32" s="28">
        <v>0</v>
      </c>
      <c r="I32" s="37" t="str">
        <f t="shared" si="1"/>
        <v/>
      </c>
      <c r="J32" s="4"/>
      <c r="K32" s="4"/>
      <c r="L32" s="4"/>
      <c r="M32" s="4"/>
      <c r="N32" s="4"/>
      <c r="O32" s="4"/>
    </row>
    <row r="33" spans="1:15" s="23" customFormat="1" ht="38.25" customHeight="1" x14ac:dyDescent="0.35">
      <c r="A33" s="43"/>
      <c r="B33" s="19" t="s">
        <v>4</v>
      </c>
      <c r="C33" s="24" t="s">
        <v>6</v>
      </c>
      <c r="D33" s="24"/>
      <c r="E33" s="24"/>
      <c r="F33" s="101">
        <f>F36+F41+F67+F73</f>
        <v>104253</v>
      </c>
      <c r="G33" s="101">
        <f>G36+G41+G67+G73</f>
        <v>34157.314093920002</v>
      </c>
      <c r="H33" s="27">
        <f>H36+H41+H67+H73</f>
        <v>4243.7000000000007</v>
      </c>
      <c r="I33" s="35">
        <f t="shared" si="1"/>
        <v>0.12423986231269217</v>
      </c>
      <c r="J33" s="22"/>
      <c r="K33" s="22"/>
      <c r="L33" s="22"/>
      <c r="M33" s="22"/>
      <c r="N33" s="22"/>
      <c r="O33" s="22"/>
    </row>
    <row r="34" spans="1:15" s="23" customFormat="1" ht="21" x14ac:dyDescent="0.35">
      <c r="A34" s="145" t="s">
        <v>88</v>
      </c>
      <c r="B34" s="146"/>
      <c r="C34" s="147"/>
      <c r="D34" s="24"/>
      <c r="E34" s="24"/>
      <c r="F34" s="27">
        <f>F33-F35</f>
        <v>55778</v>
      </c>
      <c r="G34" s="27">
        <f>G33-G35</f>
        <v>19762.314093920002</v>
      </c>
      <c r="H34" s="27">
        <f>16894.4+H73+H36+120</f>
        <v>17014.400000000001</v>
      </c>
      <c r="I34" s="35">
        <f t="shared" si="1"/>
        <v>0.86095180549906281</v>
      </c>
      <c r="J34" s="22"/>
      <c r="K34" s="22"/>
      <c r="L34" s="22"/>
      <c r="M34" s="22"/>
      <c r="N34" s="22"/>
      <c r="O34" s="22"/>
    </row>
    <row r="35" spans="1:15" s="23" customFormat="1" ht="21" x14ac:dyDescent="0.35">
      <c r="A35" s="145" t="s">
        <v>89</v>
      </c>
      <c r="B35" s="146"/>
      <c r="C35" s="147"/>
      <c r="D35" s="24"/>
      <c r="E35" s="24"/>
      <c r="F35" s="27">
        <v>48475</v>
      </c>
      <c r="G35" s="27">
        <v>14395</v>
      </c>
      <c r="H35" s="27">
        <v>18464.099999999999</v>
      </c>
      <c r="I35" s="35">
        <f t="shared" si="1"/>
        <v>1.2826745397707537</v>
      </c>
      <c r="J35" s="22"/>
      <c r="K35" s="22"/>
      <c r="L35" s="22"/>
      <c r="M35" s="22"/>
      <c r="N35" s="22"/>
      <c r="O35" s="22"/>
    </row>
    <row r="36" spans="1:15" s="10" customFormat="1" x14ac:dyDescent="0.3">
      <c r="A36" s="44"/>
      <c r="B36" s="7" t="s">
        <v>0</v>
      </c>
      <c r="C36" s="25" t="s">
        <v>7</v>
      </c>
      <c r="D36" s="25"/>
      <c r="E36" s="25"/>
      <c r="F36" s="28">
        <f>F37+F38+F39</f>
        <v>1270</v>
      </c>
      <c r="G36" s="30">
        <f>G37+G38+G39</f>
        <v>620</v>
      </c>
      <c r="H36" s="28">
        <f>SUM(H37:H39)</f>
        <v>0</v>
      </c>
      <c r="I36" s="37" t="str">
        <f t="shared" si="1"/>
        <v/>
      </c>
      <c r="J36" s="8"/>
      <c r="K36" s="8"/>
      <c r="L36" s="8"/>
      <c r="M36" s="8"/>
      <c r="N36" s="8"/>
      <c r="O36" s="8"/>
    </row>
    <row r="37" spans="1:15" ht="37.5" x14ac:dyDescent="0.25">
      <c r="A37" s="40">
        <v>14</v>
      </c>
      <c r="B37" s="3" t="s">
        <v>13</v>
      </c>
      <c r="C37" s="69" t="s">
        <v>101</v>
      </c>
      <c r="D37" s="5"/>
      <c r="E37" s="16" t="s">
        <v>252</v>
      </c>
      <c r="F37" s="31">
        <v>1240</v>
      </c>
      <c r="G37" s="53">
        <v>620</v>
      </c>
      <c r="H37" s="31">
        <v>0</v>
      </c>
      <c r="I37" s="45"/>
    </row>
    <row r="38" spans="1:15" ht="134.25" customHeight="1" x14ac:dyDescent="0.25">
      <c r="A38" s="40">
        <v>15</v>
      </c>
      <c r="B38" s="57" t="s">
        <v>22</v>
      </c>
      <c r="C38" s="62" t="s">
        <v>102</v>
      </c>
      <c r="D38" s="6"/>
      <c r="E38" s="16" t="s">
        <v>252</v>
      </c>
      <c r="F38" s="31">
        <v>30</v>
      </c>
      <c r="G38" s="53">
        <v>0</v>
      </c>
      <c r="H38" s="31">
        <v>0</v>
      </c>
      <c r="I38" s="45" t="str">
        <f t="shared" si="1"/>
        <v/>
      </c>
    </row>
    <row r="39" spans="1:15" ht="44.25" hidden="1" customHeight="1" x14ac:dyDescent="0.25">
      <c r="A39" s="40">
        <v>16</v>
      </c>
      <c r="B39" s="57" t="s">
        <v>22</v>
      </c>
      <c r="C39" s="62" t="s">
        <v>103</v>
      </c>
      <c r="D39" s="6"/>
      <c r="E39" s="92" t="s">
        <v>183</v>
      </c>
      <c r="F39" s="53"/>
      <c r="G39" s="53"/>
      <c r="H39" s="31"/>
      <c r="I39" s="45"/>
    </row>
    <row r="40" spans="1:15" ht="40.5" hidden="1" customHeight="1" x14ac:dyDescent="0.25">
      <c r="A40" s="40" t="s">
        <v>219</v>
      </c>
      <c r="B40" s="104" t="s">
        <v>220</v>
      </c>
      <c r="C40" s="62" t="s">
        <v>221</v>
      </c>
      <c r="D40" s="6"/>
      <c r="E40" s="92" t="s">
        <v>222</v>
      </c>
      <c r="F40" s="53"/>
      <c r="G40" s="53"/>
      <c r="H40" s="31"/>
      <c r="I40" s="45"/>
    </row>
    <row r="41" spans="1:15" s="9" customFormat="1" x14ac:dyDescent="0.25">
      <c r="A41" s="42"/>
      <c r="B41" s="7" t="s">
        <v>23</v>
      </c>
      <c r="C41" s="25" t="s">
        <v>12</v>
      </c>
      <c r="D41" s="25"/>
      <c r="E41" s="25"/>
      <c r="F41" s="28">
        <f>F42+F47+F50+F54+F64+F66-1</f>
        <v>85978</v>
      </c>
      <c r="G41" s="107">
        <f t="shared" ref="G41:H41" si="2">G42+G47+G50+G54+G64+G66</f>
        <v>27199.314093920002</v>
      </c>
      <c r="H41" s="28">
        <f t="shared" si="2"/>
        <v>4080.9000000000005</v>
      </c>
      <c r="I41" s="46">
        <f t="shared" si="1"/>
        <v>0.15003687173538779</v>
      </c>
    </row>
    <row r="42" spans="1:15" ht="61.5" customHeight="1" x14ac:dyDescent="0.25">
      <c r="A42" s="40">
        <v>17</v>
      </c>
      <c r="B42" s="74" t="s">
        <v>24</v>
      </c>
      <c r="C42" s="60" t="s">
        <v>104</v>
      </c>
      <c r="D42" s="58"/>
      <c r="E42" s="75"/>
      <c r="F42" s="32">
        <f>F43+F44+F45+F46</f>
        <v>25270</v>
      </c>
      <c r="G42" s="30">
        <f>G43+G44+G45+G46</f>
        <v>5294</v>
      </c>
      <c r="H42" s="32">
        <f>H43+H44+H45+H46</f>
        <v>824.40000000000009</v>
      </c>
      <c r="I42" s="45">
        <f t="shared" si="1"/>
        <v>0.15572346052134495</v>
      </c>
      <c r="K42" s="99"/>
    </row>
    <row r="43" spans="1:15" ht="80.25" customHeight="1" x14ac:dyDescent="0.25">
      <c r="A43" s="40">
        <v>18</v>
      </c>
      <c r="B43" s="74" t="s">
        <v>134</v>
      </c>
      <c r="C43" s="70" t="s">
        <v>105</v>
      </c>
      <c r="D43" s="58"/>
      <c r="E43" s="92" t="s">
        <v>185</v>
      </c>
      <c r="F43" s="32">
        <v>3936</v>
      </c>
      <c r="G43" s="65">
        <v>1312</v>
      </c>
      <c r="H43" s="31">
        <v>158.4</v>
      </c>
      <c r="I43" s="45">
        <f t="shared" si="1"/>
        <v>0.12073170731707318</v>
      </c>
    </row>
    <row r="44" spans="1:15" ht="111" customHeight="1" x14ac:dyDescent="0.25">
      <c r="A44" s="142">
        <v>19</v>
      </c>
      <c r="B44" s="140" t="s">
        <v>135</v>
      </c>
      <c r="C44" s="70" t="s">
        <v>167</v>
      </c>
      <c r="D44" s="58"/>
      <c r="E44" s="92" t="s">
        <v>186</v>
      </c>
      <c r="F44" s="32">
        <v>3180</v>
      </c>
      <c r="G44" s="65">
        <v>1290</v>
      </c>
      <c r="H44" s="53">
        <v>172.8</v>
      </c>
      <c r="I44" s="45">
        <f t="shared" si="1"/>
        <v>0.13395348837209303</v>
      </c>
    </row>
    <row r="45" spans="1:15" ht="132" customHeight="1" x14ac:dyDescent="0.25">
      <c r="A45" s="143"/>
      <c r="B45" s="141"/>
      <c r="C45" s="70" t="s">
        <v>204</v>
      </c>
      <c r="D45" s="60" t="s">
        <v>153</v>
      </c>
      <c r="E45" s="92" t="s">
        <v>253</v>
      </c>
      <c r="F45" s="32">
        <v>10117</v>
      </c>
      <c r="G45" s="65">
        <v>0</v>
      </c>
      <c r="H45" s="53">
        <v>0</v>
      </c>
      <c r="I45" s="45" t="str">
        <f t="shared" si="1"/>
        <v/>
      </c>
    </row>
    <row r="46" spans="1:15" ht="37.5" x14ac:dyDescent="0.25">
      <c r="A46" s="40">
        <v>20</v>
      </c>
      <c r="B46" s="74" t="s">
        <v>136</v>
      </c>
      <c r="C46" s="70" t="s">
        <v>106</v>
      </c>
      <c r="D46" s="58"/>
      <c r="E46" s="92" t="s">
        <v>190</v>
      </c>
      <c r="F46" s="32">
        <v>8037</v>
      </c>
      <c r="G46" s="65">
        <v>2692</v>
      </c>
      <c r="H46" s="65">
        <v>493.2</v>
      </c>
      <c r="I46" s="45">
        <f t="shared" si="1"/>
        <v>0.18320950965824664</v>
      </c>
    </row>
    <row r="47" spans="1:15" ht="112.5" x14ac:dyDescent="0.25">
      <c r="A47" s="40">
        <v>21</v>
      </c>
      <c r="B47" s="74" t="s">
        <v>25</v>
      </c>
      <c r="C47" s="60" t="s">
        <v>107</v>
      </c>
      <c r="D47" s="58"/>
      <c r="E47" s="91" t="s">
        <v>187</v>
      </c>
      <c r="F47" s="32">
        <f>F48+F49</f>
        <v>15801</v>
      </c>
      <c r="G47" s="107">
        <f>G48+G49</f>
        <v>5467.5</v>
      </c>
      <c r="H47" s="32">
        <v>920.8</v>
      </c>
      <c r="I47" s="45">
        <f t="shared" si="1"/>
        <v>0.16841335162322815</v>
      </c>
    </row>
    <row r="48" spans="1:15" ht="51" customHeight="1" x14ac:dyDescent="0.25">
      <c r="A48" s="40">
        <v>22</v>
      </c>
      <c r="B48" s="74" t="s">
        <v>137</v>
      </c>
      <c r="C48" s="70" t="s">
        <v>108</v>
      </c>
      <c r="D48" s="70" t="s">
        <v>108</v>
      </c>
      <c r="E48" s="60" t="s">
        <v>189</v>
      </c>
      <c r="F48" s="32">
        <v>13309</v>
      </c>
      <c r="G48" s="65">
        <v>4604</v>
      </c>
      <c r="H48" s="53">
        <v>775.5</v>
      </c>
      <c r="I48" s="45">
        <f t="shared" si="1"/>
        <v>0.16844048653344917</v>
      </c>
    </row>
    <row r="49" spans="1:9" ht="37.5" x14ac:dyDescent="0.25">
      <c r="A49" s="40">
        <v>23</v>
      </c>
      <c r="B49" s="74" t="s">
        <v>138</v>
      </c>
      <c r="C49" s="70" t="s">
        <v>109</v>
      </c>
      <c r="D49" s="58"/>
      <c r="E49" s="60" t="s">
        <v>188</v>
      </c>
      <c r="F49" s="32">
        <v>2492</v>
      </c>
      <c r="G49" s="65">
        <v>863.5</v>
      </c>
      <c r="H49" s="53">
        <v>145.4</v>
      </c>
      <c r="I49" s="45">
        <f t="shared" si="1"/>
        <v>0.16838448176027795</v>
      </c>
    </row>
    <row r="50" spans="1:9" x14ac:dyDescent="0.25">
      <c r="A50" s="40">
        <v>25</v>
      </c>
      <c r="B50" s="72" t="s">
        <v>26</v>
      </c>
      <c r="C50" s="68" t="s">
        <v>110</v>
      </c>
      <c r="D50" s="58"/>
      <c r="E50" s="91" t="s">
        <v>187</v>
      </c>
      <c r="F50" s="32">
        <f>F51+F52+F53</f>
        <v>8212</v>
      </c>
      <c r="G50" s="30">
        <f>G51+G52+G53</f>
        <v>3996</v>
      </c>
      <c r="H50" s="32">
        <f>H51+H52+H53</f>
        <v>73.900000000000006</v>
      </c>
      <c r="I50" s="45">
        <f t="shared" si="1"/>
        <v>1.8493493493493496E-2</v>
      </c>
    </row>
    <row r="51" spans="1:9" ht="84" customHeight="1" x14ac:dyDescent="0.25">
      <c r="A51" s="40">
        <v>26</v>
      </c>
      <c r="B51" s="73" t="s">
        <v>236</v>
      </c>
      <c r="C51" s="71" t="s">
        <v>111</v>
      </c>
      <c r="D51" s="58"/>
      <c r="E51" s="92" t="s">
        <v>225</v>
      </c>
      <c r="F51" s="32">
        <v>6282</v>
      </c>
      <c r="G51" s="65">
        <v>3131</v>
      </c>
      <c r="H51" s="53">
        <v>13.3</v>
      </c>
      <c r="I51" s="45">
        <f t="shared" si="1"/>
        <v>4.2478441392526352E-3</v>
      </c>
    </row>
    <row r="52" spans="1:9" ht="37.5" x14ac:dyDescent="0.25">
      <c r="A52" s="40">
        <v>27</v>
      </c>
      <c r="B52" s="73" t="s">
        <v>237</v>
      </c>
      <c r="C52" s="71" t="s">
        <v>112</v>
      </c>
      <c r="D52" s="58"/>
      <c r="E52" s="92" t="s">
        <v>228</v>
      </c>
      <c r="F52" s="32">
        <v>1044</v>
      </c>
      <c r="G52" s="65">
        <v>522</v>
      </c>
      <c r="H52" s="53">
        <v>0</v>
      </c>
      <c r="I52" s="45" t="str">
        <f t="shared" si="1"/>
        <v/>
      </c>
    </row>
    <row r="53" spans="1:9" ht="56.25" x14ac:dyDescent="0.25">
      <c r="A53" s="40">
        <f t="shared" ref="A53:A55" si="3">A52+1</f>
        <v>28</v>
      </c>
      <c r="B53" s="73" t="s">
        <v>238</v>
      </c>
      <c r="C53" s="71" t="s">
        <v>113</v>
      </c>
      <c r="D53" s="58"/>
      <c r="E53" s="92" t="s">
        <v>232</v>
      </c>
      <c r="F53" s="32">
        <v>886</v>
      </c>
      <c r="G53" s="65">
        <v>343</v>
      </c>
      <c r="H53" s="53">
        <v>60.6</v>
      </c>
      <c r="I53" s="45">
        <f t="shared" si="1"/>
        <v>0.17667638483965015</v>
      </c>
    </row>
    <row r="54" spans="1:9" ht="112.5" x14ac:dyDescent="0.25">
      <c r="A54" s="40">
        <f t="shared" si="3"/>
        <v>29</v>
      </c>
      <c r="B54" s="73" t="s">
        <v>27</v>
      </c>
      <c r="C54" s="60" t="s">
        <v>114</v>
      </c>
      <c r="D54" s="58"/>
      <c r="E54" s="91" t="s">
        <v>187</v>
      </c>
      <c r="F54" s="32">
        <f>F55+F56+F57+F58+F59+F60+F61+F62+F63</f>
        <v>28808</v>
      </c>
      <c r="G54" s="107">
        <f>G55+G56+G57+G58+G59+G60+G61+G62+G63</f>
        <v>10342.81409392</v>
      </c>
      <c r="H54" s="32">
        <f>H55+H56+H57+H58+H59+H60+H61+H62+H63</f>
        <v>2171.8000000000002</v>
      </c>
      <c r="I54" s="45">
        <f t="shared" si="1"/>
        <v>0.20998153696649038</v>
      </c>
    </row>
    <row r="55" spans="1:9" ht="56.25" x14ac:dyDescent="0.25">
      <c r="A55" s="40">
        <f t="shared" si="3"/>
        <v>30</v>
      </c>
      <c r="B55" s="73" t="s">
        <v>139</v>
      </c>
      <c r="C55" s="70" t="s">
        <v>115</v>
      </c>
      <c r="D55" s="58"/>
      <c r="E55" s="92" t="s">
        <v>201</v>
      </c>
      <c r="F55" s="32">
        <v>2406</v>
      </c>
      <c r="G55" s="65">
        <v>812</v>
      </c>
      <c r="H55" s="53">
        <v>136.69999999999999</v>
      </c>
      <c r="I55" s="45">
        <f t="shared" si="1"/>
        <v>0.16834975369458127</v>
      </c>
    </row>
    <row r="56" spans="1:9" ht="42.75" customHeight="1" x14ac:dyDescent="0.25">
      <c r="A56" s="40">
        <f t="shared" ref="A56:A63" si="4">A55+1</f>
        <v>31</v>
      </c>
      <c r="B56" s="74" t="s">
        <v>140</v>
      </c>
      <c r="C56" s="70" t="s">
        <v>116</v>
      </c>
      <c r="D56" s="58"/>
      <c r="E56" s="92" t="s">
        <v>213</v>
      </c>
      <c r="F56" s="32">
        <v>911</v>
      </c>
      <c r="G56" s="65">
        <v>312</v>
      </c>
      <c r="H56" s="53">
        <v>60.7</v>
      </c>
      <c r="I56" s="45">
        <f t="shared" si="1"/>
        <v>0.19455128205128205</v>
      </c>
    </row>
    <row r="57" spans="1:9" ht="48.75" customHeight="1" x14ac:dyDescent="0.25">
      <c r="A57" s="40">
        <f t="shared" si="4"/>
        <v>32</v>
      </c>
      <c r="B57" s="73" t="s">
        <v>141</v>
      </c>
      <c r="C57" s="81" t="s">
        <v>161</v>
      </c>
      <c r="D57" s="58"/>
      <c r="E57" s="92" t="s">
        <v>215</v>
      </c>
      <c r="F57" s="32">
        <v>5390</v>
      </c>
      <c r="G57" s="65">
        <v>2086</v>
      </c>
      <c r="H57" s="53">
        <v>351.4</v>
      </c>
      <c r="I57" s="45">
        <f t="shared" si="1"/>
        <v>0.16845637583892617</v>
      </c>
    </row>
    <row r="58" spans="1:9" ht="37.5" x14ac:dyDescent="0.25">
      <c r="A58" s="40">
        <f t="shared" si="4"/>
        <v>33</v>
      </c>
      <c r="B58" s="74" t="s">
        <v>239</v>
      </c>
      <c r="C58" s="81" t="s">
        <v>162</v>
      </c>
      <c r="D58" s="58"/>
      <c r="E58" s="92" t="s">
        <v>216</v>
      </c>
      <c r="F58" s="32">
        <v>4089</v>
      </c>
      <c r="G58" s="65">
        <v>1583</v>
      </c>
      <c r="H58" s="53">
        <v>339.3</v>
      </c>
      <c r="I58" s="45">
        <f t="shared" si="1"/>
        <v>0.21433986102337335</v>
      </c>
    </row>
    <row r="59" spans="1:9" ht="41.25" customHeight="1" x14ac:dyDescent="0.25">
      <c r="A59" s="40">
        <f t="shared" si="4"/>
        <v>34</v>
      </c>
      <c r="B59" s="73" t="s">
        <v>240</v>
      </c>
      <c r="C59" s="81" t="s">
        <v>163</v>
      </c>
      <c r="D59" s="58"/>
      <c r="E59" s="92" t="s">
        <v>228</v>
      </c>
      <c r="F59" s="32">
        <v>40</v>
      </c>
      <c r="G59" s="65">
        <v>20</v>
      </c>
      <c r="H59" s="53">
        <v>0</v>
      </c>
      <c r="I59" s="45" t="str">
        <f t="shared" si="1"/>
        <v/>
      </c>
    </row>
    <row r="60" spans="1:9" ht="37.5" x14ac:dyDescent="0.25">
      <c r="A60" s="40">
        <f t="shared" si="4"/>
        <v>35</v>
      </c>
      <c r="B60" s="73" t="s">
        <v>241</v>
      </c>
      <c r="C60" s="70" t="s">
        <v>117</v>
      </c>
      <c r="D60" s="58"/>
      <c r="E60" s="92" t="s">
        <v>202</v>
      </c>
      <c r="F60" s="32">
        <v>3124</v>
      </c>
      <c r="G60" s="65">
        <v>1041</v>
      </c>
      <c r="H60" s="53">
        <v>202.2</v>
      </c>
      <c r="I60" s="45">
        <f t="shared" si="1"/>
        <v>0.19423631123919308</v>
      </c>
    </row>
    <row r="61" spans="1:9" ht="56.25" x14ac:dyDescent="0.25">
      <c r="A61" s="40">
        <f t="shared" si="4"/>
        <v>36</v>
      </c>
      <c r="B61" s="73" t="s">
        <v>242</v>
      </c>
      <c r="C61" s="70" t="s">
        <v>118</v>
      </c>
      <c r="D61" s="58"/>
      <c r="E61" s="92" t="s">
        <v>205</v>
      </c>
      <c r="F61" s="32">
        <v>8581</v>
      </c>
      <c r="G61" s="65">
        <v>2860</v>
      </c>
      <c r="H61" s="65">
        <v>574.6</v>
      </c>
      <c r="I61" s="45">
        <f t="shared" si="1"/>
        <v>0.20090909090909093</v>
      </c>
    </row>
    <row r="62" spans="1:9" ht="92.25" customHeight="1" x14ac:dyDescent="0.25">
      <c r="A62" s="40">
        <f t="shared" si="4"/>
        <v>37</v>
      </c>
      <c r="B62" s="73" t="s">
        <v>243</v>
      </c>
      <c r="C62" s="70" t="s">
        <v>119</v>
      </c>
      <c r="D62" s="58"/>
      <c r="E62" s="92" t="s">
        <v>218</v>
      </c>
      <c r="F62" s="32">
        <v>1082</v>
      </c>
      <c r="G62" s="65">
        <f>14.85*1.03*12*1.302/2+0.5*26.663*12*1.302+0.12*16.5*5*1.302+0.12*7*18.419*1.302</f>
        <v>360.81409392</v>
      </c>
      <c r="H62" s="65">
        <v>90.6</v>
      </c>
      <c r="I62" s="45">
        <f t="shared" si="1"/>
        <v>0.25109883878340933</v>
      </c>
    </row>
    <row r="63" spans="1:9" ht="56.25" x14ac:dyDescent="0.25">
      <c r="A63" s="40">
        <f t="shared" si="4"/>
        <v>38</v>
      </c>
      <c r="B63" s="73" t="s">
        <v>244</v>
      </c>
      <c r="C63" s="70" t="s">
        <v>120</v>
      </c>
      <c r="D63" s="5"/>
      <c r="E63" s="92" t="s">
        <v>234</v>
      </c>
      <c r="F63" s="31">
        <v>3185</v>
      </c>
      <c r="G63" s="65">
        <v>1268</v>
      </c>
      <c r="H63" s="66">
        <v>416.3</v>
      </c>
      <c r="I63" s="45">
        <f t="shared" si="1"/>
        <v>0.32831230283911672</v>
      </c>
    </row>
    <row r="64" spans="1:9" ht="37.5" x14ac:dyDescent="0.25">
      <c r="A64" s="40">
        <v>40</v>
      </c>
      <c r="B64" s="73" t="s">
        <v>245</v>
      </c>
      <c r="C64" s="60" t="s">
        <v>127</v>
      </c>
      <c r="D64" s="5"/>
      <c r="E64" s="90" t="s">
        <v>187</v>
      </c>
      <c r="F64" s="31">
        <f>F65</f>
        <v>1288</v>
      </c>
      <c r="G64" s="65">
        <f>G65</f>
        <v>499</v>
      </c>
      <c r="H64" s="65">
        <v>90</v>
      </c>
      <c r="I64" s="45">
        <f t="shared" si="1"/>
        <v>0.18036072144288579</v>
      </c>
    </row>
    <row r="65" spans="1:9" ht="37.5" x14ac:dyDescent="0.25">
      <c r="A65" s="40">
        <v>41</v>
      </c>
      <c r="B65" s="74" t="s">
        <v>246</v>
      </c>
      <c r="C65" s="70" t="s">
        <v>128</v>
      </c>
      <c r="D65" s="5"/>
      <c r="E65" s="5" t="s">
        <v>233</v>
      </c>
      <c r="F65" s="31">
        <v>1288</v>
      </c>
      <c r="G65" s="108">
        <v>499</v>
      </c>
      <c r="H65" s="65">
        <v>90.1</v>
      </c>
      <c r="I65" s="45">
        <f t="shared" si="1"/>
        <v>0.18056112224448898</v>
      </c>
    </row>
    <row r="66" spans="1:9" ht="56.25" x14ac:dyDescent="0.25">
      <c r="A66" s="40">
        <v>42</v>
      </c>
      <c r="B66" s="74" t="s">
        <v>231</v>
      </c>
      <c r="C66" s="70" t="s">
        <v>210</v>
      </c>
      <c r="D66" s="5"/>
      <c r="E66" s="5" t="s">
        <v>228</v>
      </c>
      <c r="F66" s="31">
        <v>6600</v>
      </c>
      <c r="G66" s="108">
        <v>1600</v>
      </c>
      <c r="H66" s="65">
        <v>0</v>
      </c>
      <c r="I66" s="45" t="str">
        <f t="shared" ref="I66" si="5">IF(OR(G66=0,H66=0),"",H66/G66)</f>
        <v/>
      </c>
    </row>
    <row r="67" spans="1:9" s="9" customFormat="1" x14ac:dyDescent="0.25">
      <c r="A67" s="42"/>
      <c r="B67" s="7" t="s">
        <v>31</v>
      </c>
      <c r="C67" s="25" t="s">
        <v>16</v>
      </c>
      <c r="D67" s="25"/>
      <c r="E67" s="25"/>
      <c r="F67" s="28">
        <f>F68+F69+2</f>
        <v>16969</v>
      </c>
      <c r="G67" s="30">
        <f>G68+G69+2</f>
        <v>6338</v>
      </c>
      <c r="H67" s="28">
        <f>H68+H69+H71+H72</f>
        <v>162.80000000000001</v>
      </c>
      <c r="I67" s="46">
        <f t="shared" ref="I67:I75" si="6">IF(OR(G67=0,H67=0),"",H67/G67)</f>
        <v>2.5686336383717263E-2</v>
      </c>
    </row>
    <row r="68" spans="1:9" s="9" customFormat="1" ht="37.5" x14ac:dyDescent="0.25">
      <c r="A68" s="40">
        <v>42</v>
      </c>
      <c r="B68" s="96" t="s">
        <v>33</v>
      </c>
      <c r="C68" s="62" t="s">
        <v>145</v>
      </c>
      <c r="D68" s="58"/>
      <c r="E68" s="92" t="s">
        <v>227</v>
      </c>
      <c r="F68" s="32">
        <v>12429</v>
      </c>
      <c r="G68" s="107">
        <v>4142.5</v>
      </c>
      <c r="H68" s="32">
        <v>162.80000000000001</v>
      </c>
      <c r="I68" s="45">
        <f t="shared" si="1"/>
        <v>3.9299939649969827E-2</v>
      </c>
    </row>
    <row r="69" spans="1:9" s="9" customFormat="1" ht="54.75" customHeight="1" x14ac:dyDescent="0.25">
      <c r="A69" s="40">
        <v>43</v>
      </c>
      <c r="B69" s="96" t="s">
        <v>37</v>
      </c>
      <c r="C69" s="62" t="s">
        <v>149</v>
      </c>
      <c r="D69" s="58"/>
      <c r="E69" s="73" t="s">
        <v>187</v>
      </c>
      <c r="F69" s="65">
        <f>F70+F71+F72</f>
        <v>4538</v>
      </c>
      <c r="G69" s="65">
        <f>G70+G71+G72</f>
        <v>2193.5</v>
      </c>
      <c r="H69" s="53">
        <f>H70+H71+H72</f>
        <v>0</v>
      </c>
      <c r="I69" s="45" t="str">
        <f t="shared" si="1"/>
        <v/>
      </c>
    </row>
    <row r="70" spans="1:9" s="9" customFormat="1" ht="37.5" x14ac:dyDescent="0.25">
      <c r="A70" s="40">
        <v>44</v>
      </c>
      <c r="B70" s="54" t="s">
        <v>150</v>
      </c>
      <c r="C70" s="71" t="s">
        <v>164</v>
      </c>
      <c r="D70" s="58"/>
      <c r="E70" s="16" t="s">
        <v>199</v>
      </c>
      <c r="F70" s="66">
        <v>150</v>
      </c>
      <c r="G70" s="65">
        <v>0</v>
      </c>
      <c r="H70" s="31">
        <v>0</v>
      </c>
      <c r="I70" s="45" t="str">
        <f t="shared" si="1"/>
        <v/>
      </c>
    </row>
    <row r="71" spans="1:9" s="9" customFormat="1" ht="40.5" customHeight="1" x14ac:dyDescent="0.25">
      <c r="A71" s="40">
        <v>45</v>
      </c>
      <c r="B71" s="54" t="s">
        <v>151</v>
      </c>
      <c r="C71" s="71" t="s">
        <v>165</v>
      </c>
      <c r="D71" s="58"/>
      <c r="E71" s="92" t="s">
        <v>228</v>
      </c>
      <c r="F71" s="65">
        <v>4020</v>
      </c>
      <c r="G71" s="65">
        <v>2009.5</v>
      </c>
      <c r="H71" s="65">
        <v>0</v>
      </c>
      <c r="I71" s="45">
        <v>0</v>
      </c>
    </row>
    <row r="72" spans="1:9" s="9" customFormat="1" ht="31.5" customHeight="1" x14ac:dyDescent="0.25">
      <c r="A72" s="40">
        <v>46</v>
      </c>
      <c r="B72" s="54" t="s">
        <v>152</v>
      </c>
      <c r="C72" s="76" t="s">
        <v>166</v>
      </c>
      <c r="D72" s="58"/>
      <c r="E72" s="92" t="s">
        <v>228</v>
      </c>
      <c r="F72" s="65">
        <v>368</v>
      </c>
      <c r="G72" s="65">
        <v>184</v>
      </c>
      <c r="H72" s="65">
        <v>0</v>
      </c>
      <c r="I72" s="45">
        <v>0</v>
      </c>
    </row>
    <row r="73" spans="1:9" s="9" customFormat="1" x14ac:dyDescent="0.25">
      <c r="A73" s="42"/>
      <c r="B73" s="7" t="s">
        <v>32</v>
      </c>
      <c r="C73" s="25" t="s">
        <v>11</v>
      </c>
      <c r="D73" s="25"/>
      <c r="E73" s="25"/>
      <c r="F73" s="28">
        <f>SUM(F74:F75)</f>
        <v>36</v>
      </c>
      <c r="G73" s="30">
        <f>SUM(G74:G75)</f>
        <v>0</v>
      </c>
      <c r="H73" s="28">
        <f>SUM(H74:H75)</f>
        <v>0</v>
      </c>
      <c r="I73" s="46" t="str">
        <f t="shared" si="6"/>
        <v/>
      </c>
    </row>
    <row r="74" spans="1:9" ht="74.25" customHeight="1" x14ac:dyDescent="0.25">
      <c r="A74" s="40">
        <v>47</v>
      </c>
      <c r="B74" s="3" t="s">
        <v>40</v>
      </c>
      <c r="C74" s="62" t="s">
        <v>9</v>
      </c>
      <c r="D74" s="5"/>
      <c r="E74" s="92" t="s">
        <v>255</v>
      </c>
      <c r="F74" s="31">
        <v>28</v>
      </c>
      <c r="G74" s="53">
        <v>0</v>
      </c>
      <c r="H74" s="31">
        <f>G74/24*13</f>
        <v>0</v>
      </c>
      <c r="I74" s="45" t="str">
        <f t="shared" si="6"/>
        <v/>
      </c>
    </row>
    <row r="75" spans="1:9" ht="45" customHeight="1" thickBot="1" x14ac:dyDescent="0.3">
      <c r="A75" s="40">
        <v>48</v>
      </c>
      <c r="B75" s="3" t="s">
        <v>41</v>
      </c>
      <c r="C75" s="62" t="s">
        <v>15</v>
      </c>
      <c r="D75" s="5"/>
      <c r="E75" s="92" t="s">
        <v>254</v>
      </c>
      <c r="F75" s="31">
        <v>8</v>
      </c>
      <c r="G75" s="31">
        <v>0</v>
      </c>
      <c r="H75" s="31">
        <f>G75/12*12</f>
        <v>0</v>
      </c>
      <c r="I75" s="45" t="str">
        <f t="shared" si="6"/>
        <v/>
      </c>
    </row>
    <row r="76" spans="1:9" x14ac:dyDescent="0.25">
      <c r="A76" s="134" t="s">
        <v>1</v>
      </c>
      <c r="B76" s="130" t="s">
        <v>78</v>
      </c>
      <c r="C76" s="120" t="s">
        <v>2</v>
      </c>
      <c r="D76" s="120"/>
      <c r="E76" s="130" t="s">
        <v>76</v>
      </c>
      <c r="F76" s="120" t="s">
        <v>87</v>
      </c>
      <c r="G76" s="120"/>
      <c r="H76" s="120"/>
      <c r="I76" s="121"/>
    </row>
    <row r="77" spans="1:9" x14ac:dyDescent="0.25">
      <c r="A77" s="135"/>
      <c r="B77" s="131"/>
      <c r="C77" s="126"/>
      <c r="D77" s="126"/>
      <c r="E77" s="131"/>
      <c r="F77" s="112" t="s">
        <v>184</v>
      </c>
      <c r="G77" s="112" t="s">
        <v>84</v>
      </c>
      <c r="H77" s="112"/>
      <c r="I77" s="114"/>
    </row>
    <row r="78" spans="1:9" x14ac:dyDescent="0.25">
      <c r="A78" s="135"/>
      <c r="B78" s="131"/>
      <c r="C78" s="122" t="s">
        <v>79</v>
      </c>
      <c r="D78" s="122" t="s">
        <v>80</v>
      </c>
      <c r="E78" s="131"/>
      <c r="F78" s="112"/>
      <c r="G78" s="122" t="s">
        <v>85</v>
      </c>
      <c r="H78" s="112" t="s">
        <v>86</v>
      </c>
      <c r="I78" s="114" t="s">
        <v>73</v>
      </c>
    </row>
    <row r="79" spans="1:9" ht="24.75" customHeight="1" thickBot="1" x14ac:dyDescent="0.3">
      <c r="A79" s="136"/>
      <c r="B79" s="132"/>
      <c r="C79" s="123"/>
      <c r="D79" s="123"/>
      <c r="E79" s="132"/>
      <c r="F79" s="113"/>
      <c r="G79" s="123"/>
      <c r="H79" s="113"/>
      <c r="I79" s="115"/>
    </row>
    <row r="80" spans="1:9" ht="36.75" customHeight="1" thickBot="1" x14ac:dyDescent="0.3">
      <c r="A80" s="117" t="s">
        <v>83</v>
      </c>
      <c r="B80" s="118"/>
      <c r="C80" s="118"/>
      <c r="D80" s="118"/>
      <c r="E80" s="118"/>
      <c r="F80" s="118"/>
      <c r="G80" s="118"/>
      <c r="H80" s="118"/>
      <c r="I80" s="119"/>
    </row>
    <row r="81" spans="1:9" ht="36.75" customHeight="1" x14ac:dyDescent="0.25">
      <c r="A81" s="144" t="s">
        <v>48</v>
      </c>
      <c r="B81" s="144"/>
      <c r="C81" s="144"/>
      <c r="D81" s="144"/>
      <c r="E81" s="144"/>
      <c r="F81" s="144"/>
      <c r="G81" s="144"/>
      <c r="H81" s="144"/>
      <c r="I81" s="144"/>
    </row>
    <row r="82" spans="1:9" ht="100.5" customHeight="1" x14ac:dyDescent="0.25">
      <c r="A82" s="40">
        <v>1</v>
      </c>
      <c r="B82" s="82" t="s">
        <v>8</v>
      </c>
      <c r="C82" s="14" t="s">
        <v>181</v>
      </c>
      <c r="D82" s="77"/>
      <c r="E82" s="109" t="s">
        <v>182</v>
      </c>
      <c r="F82" s="74" t="s">
        <v>154</v>
      </c>
      <c r="G82" s="74" t="s">
        <v>94</v>
      </c>
      <c r="H82" s="74" t="s">
        <v>94</v>
      </c>
      <c r="I82" s="74">
        <v>100</v>
      </c>
    </row>
    <row r="83" spans="1:9" ht="76.5" customHeight="1" x14ac:dyDescent="0.25">
      <c r="A83" s="40">
        <v>2</v>
      </c>
      <c r="B83" s="82" t="s">
        <v>13</v>
      </c>
      <c r="C83" s="14" t="s">
        <v>52</v>
      </c>
      <c r="D83" s="77"/>
      <c r="E83" s="110"/>
      <c r="F83" s="74" t="s">
        <v>154</v>
      </c>
      <c r="G83" s="74" t="s">
        <v>94</v>
      </c>
      <c r="H83" s="74" t="s">
        <v>94</v>
      </c>
      <c r="I83" s="74">
        <v>100</v>
      </c>
    </row>
    <row r="84" spans="1:9" ht="83.25" customHeight="1" x14ac:dyDescent="0.25">
      <c r="A84" s="40">
        <v>3</v>
      </c>
      <c r="B84" s="82" t="s">
        <v>21</v>
      </c>
      <c r="C84" s="14" t="s">
        <v>92</v>
      </c>
      <c r="D84" s="77"/>
      <c r="E84" s="110"/>
      <c r="F84" s="74" t="s">
        <v>154</v>
      </c>
      <c r="G84" s="74" t="s">
        <v>94</v>
      </c>
      <c r="H84" s="74" t="s">
        <v>94</v>
      </c>
      <c r="I84" s="74">
        <v>100</v>
      </c>
    </row>
    <row r="85" spans="1:9" ht="113.25" customHeight="1" x14ac:dyDescent="0.25">
      <c r="A85" s="40">
        <v>4</v>
      </c>
      <c r="B85" s="82" t="s">
        <v>22</v>
      </c>
      <c r="C85" s="14" t="s">
        <v>49</v>
      </c>
      <c r="D85" s="77"/>
      <c r="E85" s="111"/>
      <c r="F85" s="74" t="s">
        <v>154</v>
      </c>
      <c r="G85" s="74" t="s">
        <v>94</v>
      </c>
      <c r="H85" s="74" t="s">
        <v>94</v>
      </c>
      <c r="I85" s="74">
        <v>100</v>
      </c>
    </row>
    <row r="86" spans="1:9" ht="36.75" customHeight="1" x14ac:dyDescent="0.25">
      <c r="A86" s="144" t="s">
        <v>48</v>
      </c>
      <c r="B86" s="144"/>
      <c r="C86" s="144"/>
      <c r="D86" s="144"/>
      <c r="E86" s="144"/>
      <c r="F86" s="144"/>
      <c r="G86" s="144"/>
      <c r="H86" s="144"/>
      <c r="I86" s="144"/>
    </row>
    <row r="87" spans="1:9" ht="153" customHeight="1" x14ac:dyDescent="0.25">
      <c r="A87" s="40">
        <v>5</v>
      </c>
      <c r="B87" s="82" t="s">
        <v>33</v>
      </c>
      <c r="C87" s="60" t="s">
        <v>93</v>
      </c>
      <c r="D87" s="77"/>
      <c r="E87" s="92" t="s">
        <v>257</v>
      </c>
      <c r="F87" s="74" t="s">
        <v>154</v>
      </c>
      <c r="G87" s="74" t="s">
        <v>94</v>
      </c>
      <c r="H87" s="74" t="s">
        <v>94</v>
      </c>
      <c r="I87" s="74">
        <v>0</v>
      </c>
    </row>
    <row r="88" spans="1:9" ht="55.5" customHeight="1" x14ac:dyDescent="0.25">
      <c r="A88" s="40">
        <v>6</v>
      </c>
      <c r="B88" s="82" t="s">
        <v>34</v>
      </c>
      <c r="C88" s="61" t="s">
        <v>53</v>
      </c>
      <c r="D88" s="77"/>
      <c r="E88" s="92" t="s">
        <v>256</v>
      </c>
      <c r="F88" s="74" t="s">
        <v>154</v>
      </c>
      <c r="G88" s="74" t="s">
        <v>94</v>
      </c>
      <c r="H88" s="73" t="s">
        <v>169</v>
      </c>
      <c r="I88" s="74">
        <v>0</v>
      </c>
    </row>
    <row r="89" spans="1:9" ht="42" customHeight="1" x14ac:dyDescent="0.25">
      <c r="A89" s="40">
        <v>7</v>
      </c>
      <c r="B89" s="82" t="s">
        <v>35</v>
      </c>
      <c r="C89" s="14" t="s">
        <v>64</v>
      </c>
      <c r="D89" s="77"/>
      <c r="E89" s="16" t="s">
        <v>247</v>
      </c>
      <c r="F89" s="74" t="s">
        <v>154</v>
      </c>
      <c r="G89" s="74" t="s">
        <v>94</v>
      </c>
      <c r="H89" s="74" t="s">
        <v>169</v>
      </c>
      <c r="I89" s="74">
        <v>0</v>
      </c>
    </row>
    <row r="90" spans="1:9" ht="36.75" customHeight="1" x14ac:dyDescent="0.25">
      <c r="A90" s="148" t="s">
        <v>61</v>
      </c>
      <c r="B90" s="149"/>
      <c r="C90" s="149"/>
      <c r="D90" s="149"/>
      <c r="E90" s="149"/>
      <c r="F90" s="149"/>
      <c r="G90" s="149"/>
      <c r="H90" s="149"/>
      <c r="I90" s="150"/>
    </row>
    <row r="91" spans="1:9" ht="43.5" customHeight="1" x14ac:dyDescent="0.25">
      <c r="A91" s="40">
        <v>8</v>
      </c>
      <c r="B91" s="82" t="s">
        <v>38</v>
      </c>
      <c r="C91" s="62" t="s">
        <v>54</v>
      </c>
      <c r="D91" s="77"/>
      <c r="E91" s="92" t="s">
        <v>171</v>
      </c>
      <c r="F91" s="74" t="s">
        <v>154</v>
      </c>
      <c r="G91" s="74" t="s">
        <v>94</v>
      </c>
      <c r="H91" s="74" t="s">
        <v>94</v>
      </c>
      <c r="I91" s="74">
        <v>100</v>
      </c>
    </row>
    <row r="92" spans="1:9" ht="99.75" customHeight="1" x14ac:dyDescent="0.25">
      <c r="A92" s="40">
        <v>9</v>
      </c>
      <c r="B92" s="82" t="s">
        <v>39</v>
      </c>
      <c r="C92" s="16" t="s">
        <v>97</v>
      </c>
      <c r="D92" s="77"/>
      <c r="E92" s="92" t="s">
        <v>258</v>
      </c>
      <c r="F92" s="74" t="s">
        <v>154</v>
      </c>
      <c r="G92" s="74" t="s">
        <v>94</v>
      </c>
      <c r="H92" s="74" t="s">
        <v>169</v>
      </c>
      <c r="I92" s="74">
        <v>0</v>
      </c>
    </row>
    <row r="93" spans="1:9" ht="36.75" customHeight="1" x14ac:dyDescent="0.25">
      <c r="A93" s="148" t="s">
        <v>46</v>
      </c>
      <c r="B93" s="149"/>
      <c r="C93" s="149"/>
      <c r="D93" s="149"/>
      <c r="E93" s="149"/>
      <c r="F93" s="149"/>
      <c r="G93" s="149"/>
      <c r="H93" s="149"/>
      <c r="I93" s="150"/>
    </row>
    <row r="94" spans="1:9" ht="60.75" customHeight="1" x14ac:dyDescent="0.25">
      <c r="A94" s="40">
        <v>10</v>
      </c>
      <c r="B94" s="82" t="s">
        <v>56</v>
      </c>
      <c r="C94" s="60" t="s">
        <v>99</v>
      </c>
      <c r="D94" s="77"/>
      <c r="E94" s="92" t="s">
        <v>265</v>
      </c>
      <c r="F94" s="74" t="s">
        <v>155</v>
      </c>
      <c r="G94" s="74">
        <v>12</v>
      </c>
      <c r="H94" s="73">
        <v>2</v>
      </c>
      <c r="I94" s="97">
        <f>H94/G94*100</f>
        <v>16.666666666666664</v>
      </c>
    </row>
    <row r="95" spans="1:9" ht="132" customHeight="1" x14ac:dyDescent="0.25">
      <c r="A95" s="40">
        <v>11</v>
      </c>
      <c r="B95" s="82" t="s">
        <v>57</v>
      </c>
      <c r="C95" s="64" t="s">
        <v>65</v>
      </c>
      <c r="D95" s="77"/>
      <c r="E95" s="92" t="s">
        <v>259</v>
      </c>
      <c r="F95" s="73" t="s">
        <v>156</v>
      </c>
      <c r="G95" s="73">
        <v>1</v>
      </c>
      <c r="H95" s="73">
        <v>0</v>
      </c>
      <c r="I95" s="73">
        <v>0</v>
      </c>
    </row>
    <row r="96" spans="1:9" ht="57.75" customHeight="1" x14ac:dyDescent="0.25">
      <c r="A96" s="40">
        <v>12</v>
      </c>
      <c r="B96" s="82" t="s">
        <v>58</v>
      </c>
      <c r="C96" s="80" t="s">
        <v>66</v>
      </c>
      <c r="D96" s="79"/>
      <c r="E96" s="92" t="s">
        <v>172</v>
      </c>
      <c r="F96" s="83" t="s">
        <v>154</v>
      </c>
      <c r="G96" s="83" t="s">
        <v>94</v>
      </c>
      <c r="H96" s="73" t="s">
        <v>94</v>
      </c>
      <c r="I96" s="73">
        <v>100</v>
      </c>
    </row>
    <row r="97" spans="1:9" ht="39.75" customHeight="1" x14ac:dyDescent="0.25">
      <c r="A97" s="40">
        <v>13</v>
      </c>
      <c r="B97" s="86">
        <v>6</v>
      </c>
      <c r="C97" s="78" t="s">
        <v>100</v>
      </c>
      <c r="D97" s="77"/>
      <c r="E97" s="92" t="s">
        <v>170</v>
      </c>
      <c r="F97" s="74" t="s">
        <v>157</v>
      </c>
      <c r="G97" s="74">
        <v>0</v>
      </c>
      <c r="H97" s="73">
        <v>0</v>
      </c>
      <c r="I97" s="73">
        <v>0</v>
      </c>
    </row>
    <row r="98" spans="1:9" ht="57" customHeight="1" x14ac:dyDescent="0.25">
      <c r="A98" s="148" t="s">
        <v>7</v>
      </c>
      <c r="B98" s="149"/>
      <c r="C98" s="149"/>
      <c r="D98" s="149"/>
      <c r="E98" s="149"/>
      <c r="F98" s="149"/>
      <c r="G98" s="149"/>
      <c r="H98" s="149"/>
      <c r="I98" s="150"/>
    </row>
    <row r="99" spans="1:9" ht="40.5" customHeight="1" x14ac:dyDescent="0.25">
      <c r="A99" s="87">
        <v>14</v>
      </c>
      <c r="B99" s="82" t="s">
        <v>8</v>
      </c>
      <c r="C99" s="67" t="s">
        <v>223</v>
      </c>
      <c r="D99" s="5"/>
      <c r="E99" s="92" t="s">
        <v>224</v>
      </c>
      <c r="F99" s="31" t="s">
        <v>94</v>
      </c>
      <c r="G99" s="31" t="s">
        <v>94</v>
      </c>
      <c r="H99" s="31" t="s">
        <v>94</v>
      </c>
      <c r="I99" s="104">
        <v>100</v>
      </c>
    </row>
    <row r="100" spans="1:9" ht="197.25" customHeight="1" x14ac:dyDescent="0.25">
      <c r="A100" s="26">
        <v>15</v>
      </c>
      <c r="B100" s="82" t="s">
        <v>13</v>
      </c>
      <c r="C100" s="67" t="s">
        <v>18</v>
      </c>
      <c r="D100" s="5"/>
      <c r="E100" s="92" t="s">
        <v>173</v>
      </c>
      <c r="F100" s="31" t="s">
        <v>94</v>
      </c>
      <c r="G100" s="31" t="s">
        <v>94</v>
      </c>
      <c r="H100" s="31" t="s">
        <v>169</v>
      </c>
      <c r="I100" s="102">
        <v>0</v>
      </c>
    </row>
    <row r="101" spans="1:9" ht="36.75" customHeight="1" x14ac:dyDescent="0.25">
      <c r="A101" s="40">
        <v>16</v>
      </c>
      <c r="B101" s="82" t="s">
        <v>21</v>
      </c>
      <c r="C101" s="62" t="s">
        <v>42</v>
      </c>
      <c r="D101" s="77"/>
      <c r="E101" s="92" t="s">
        <v>174</v>
      </c>
      <c r="F101" s="74" t="s">
        <v>154</v>
      </c>
      <c r="G101" s="74" t="s">
        <v>94</v>
      </c>
      <c r="H101" s="74" t="s">
        <v>94</v>
      </c>
      <c r="I101" s="73">
        <v>100</v>
      </c>
    </row>
    <row r="102" spans="1:9" ht="36.75" customHeight="1" x14ac:dyDescent="0.25">
      <c r="A102" s="148" t="s">
        <v>12</v>
      </c>
      <c r="B102" s="149"/>
      <c r="C102" s="149"/>
      <c r="D102" s="149"/>
      <c r="E102" s="149"/>
      <c r="F102" s="149"/>
      <c r="G102" s="149"/>
      <c r="H102" s="149"/>
      <c r="I102" s="150"/>
    </row>
    <row r="103" spans="1:9" ht="36.75" customHeight="1" x14ac:dyDescent="0.25">
      <c r="A103" s="57">
        <f>A101+1</f>
        <v>17</v>
      </c>
      <c r="B103" s="82" t="s">
        <v>24</v>
      </c>
      <c r="C103" s="156" t="s">
        <v>121</v>
      </c>
      <c r="D103" s="157"/>
      <c r="E103" s="157"/>
      <c r="F103" s="157"/>
      <c r="G103" s="157"/>
      <c r="H103" s="157"/>
      <c r="I103" s="158"/>
    </row>
    <row r="104" spans="1:9" ht="36.75" customHeight="1" x14ac:dyDescent="0.25">
      <c r="A104" s="57">
        <v>18</v>
      </c>
      <c r="B104" s="82" t="s">
        <v>134</v>
      </c>
      <c r="C104" s="70" t="s">
        <v>122</v>
      </c>
      <c r="D104" s="77"/>
      <c r="E104" s="62" t="s">
        <v>192</v>
      </c>
      <c r="F104" s="74" t="s">
        <v>158</v>
      </c>
      <c r="G104" s="85">
        <v>8.5299999999999994</v>
      </c>
      <c r="H104" s="85">
        <v>8.5299999999999994</v>
      </c>
      <c r="I104" s="73">
        <v>100</v>
      </c>
    </row>
    <row r="105" spans="1:9" ht="36.75" customHeight="1" x14ac:dyDescent="0.25">
      <c r="A105" s="57">
        <v>19</v>
      </c>
      <c r="B105" s="82" t="s">
        <v>135</v>
      </c>
      <c r="C105" s="70" t="s">
        <v>123</v>
      </c>
      <c r="D105" s="77"/>
      <c r="E105" s="62" t="s">
        <v>192</v>
      </c>
      <c r="F105" s="74" t="s">
        <v>158</v>
      </c>
      <c r="G105" s="85">
        <v>12.82</v>
      </c>
      <c r="H105" s="85">
        <v>12.82</v>
      </c>
      <c r="I105" s="73">
        <v>100</v>
      </c>
    </row>
    <row r="106" spans="1:9" ht="36.75" customHeight="1" x14ac:dyDescent="0.25">
      <c r="A106" s="57">
        <v>20</v>
      </c>
      <c r="B106" s="82" t="s">
        <v>136</v>
      </c>
      <c r="C106" s="70" t="s">
        <v>124</v>
      </c>
      <c r="D106" s="77"/>
      <c r="E106" s="62" t="s">
        <v>192</v>
      </c>
      <c r="F106" s="74" t="s">
        <v>158</v>
      </c>
      <c r="G106" s="85">
        <v>84.99</v>
      </c>
      <c r="H106" s="85">
        <v>84.99</v>
      </c>
      <c r="I106" s="73">
        <v>100</v>
      </c>
    </row>
    <row r="107" spans="1:9" ht="60" customHeight="1" x14ac:dyDescent="0.25">
      <c r="A107" s="57">
        <v>21</v>
      </c>
      <c r="B107" s="57" t="s">
        <v>25</v>
      </c>
      <c r="C107" s="60" t="s">
        <v>125</v>
      </c>
      <c r="D107" s="51"/>
      <c r="E107" s="92" t="s">
        <v>191</v>
      </c>
      <c r="F107" s="74" t="s">
        <v>154</v>
      </c>
      <c r="G107" s="84" t="s">
        <v>94</v>
      </c>
      <c r="H107" s="84" t="s">
        <v>94</v>
      </c>
      <c r="I107" s="73">
        <v>100</v>
      </c>
    </row>
    <row r="108" spans="1:9" ht="37.5" x14ac:dyDescent="0.25">
      <c r="A108" s="57">
        <v>22</v>
      </c>
      <c r="B108" s="57" t="s">
        <v>26</v>
      </c>
      <c r="C108" s="60" t="s">
        <v>126</v>
      </c>
      <c r="D108" s="51"/>
      <c r="E108" s="92" t="s">
        <v>193</v>
      </c>
      <c r="F108" s="74" t="s">
        <v>154</v>
      </c>
      <c r="G108" s="84" t="s">
        <v>94</v>
      </c>
      <c r="H108" s="84" t="s">
        <v>94</v>
      </c>
      <c r="I108" s="73">
        <v>100</v>
      </c>
    </row>
    <row r="109" spans="1:9" ht="78.75" customHeight="1" x14ac:dyDescent="0.25">
      <c r="A109" s="57">
        <v>23</v>
      </c>
      <c r="B109" s="57" t="s">
        <v>27</v>
      </c>
      <c r="C109" s="62" t="s">
        <v>17</v>
      </c>
      <c r="D109" s="51"/>
      <c r="E109" s="92" t="s">
        <v>174</v>
      </c>
      <c r="F109" s="74" t="s">
        <v>154</v>
      </c>
      <c r="G109" s="84" t="s">
        <v>94</v>
      </c>
      <c r="H109" s="84" t="s">
        <v>94</v>
      </c>
      <c r="I109" s="73">
        <v>100</v>
      </c>
    </row>
    <row r="110" spans="1:9" x14ac:dyDescent="0.25">
      <c r="A110" s="57">
        <v>24</v>
      </c>
      <c r="B110" s="57" t="s">
        <v>28</v>
      </c>
      <c r="C110" s="156" t="s">
        <v>129</v>
      </c>
      <c r="D110" s="157"/>
      <c r="E110" s="157"/>
      <c r="F110" s="157" t="s">
        <v>154</v>
      </c>
      <c r="G110" s="157" t="s">
        <v>94</v>
      </c>
      <c r="H110" s="157"/>
      <c r="I110" s="158"/>
    </row>
    <row r="111" spans="1:9" ht="132" customHeight="1" x14ac:dyDescent="0.25">
      <c r="A111" s="57">
        <v>25</v>
      </c>
      <c r="B111" s="57" t="s">
        <v>142</v>
      </c>
      <c r="C111" s="71" t="s">
        <v>130</v>
      </c>
      <c r="D111" s="51"/>
      <c r="E111" s="92" t="s">
        <v>194</v>
      </c>
      <c r="F111" s="74" t="s">
        <v>154</v>
      </c>
      <c r="G111" s="84" t="s">
        <v>94</v>
      </c>
      <c r="H111" s="84" t="s">
        <v>94</v>
      </c>
      <c r="I111" s="73">
        <v>100</v>
      </c>
    </row>
    <row r="112" spans="1:9" ht="61.5" customHeight="1" x14ac:dyDescent="0.25">
      <c r="A112" s="57">
        <v>26</v>
      </c>
      <c r="B112" s="57" t="s">
        <v>143</v>
      </c>
      <c r="C112" s="71" t="s">
        <v>131</v>
      </c>
      <c r="D112" s="51"/>
      <c r="E112" s="92" t="s">
        <v>195</v>
      </c>
      <c r="F112" s="74" t="s">
        <v>154</v>
      </c>
      <c r="G112" s="84" t="s">
        <v>94</v>
      </c>
      <c r="H112" s="84" t="s">
        <v>94</v>
      </c>
      <c r="I112" s="73">
        <v>100</v>
      </c>
    </row>
    <row r="113" spans="1:9" ht="93.75" x14ac:dyDescent="0.25">
      <c r="A113" s="57">
        <v>27</v>
      </c>
      <c r="B113" s="57" t="s">
        <v>144</v>
      </c>
      <c r="C113" s="71" t="s">
        <v>132</v>
      </c>
      <c r="D113" s="51"/>
      <c r="E113" s="92" t="s">
        <v>196</v>
      </c>
      <c r="F113" s="74" t="s">
        <v>154</v>
      </c>
      <c r="G113" s="84" t="s">
        <v>94</v>
      </c>
      <c r="H113" s="84" t="s">
        <v>94</v>
      </c>
      <c r="I113" s="73">
        <v>100</v>
      </c>
    </row>
    <row r="114" spans="1:9" ht="141" customHeight="1" x14ac:dyDescent="0.25">
      <c r="A114" s="57">
        <v>28</v>
      </c>
      <c r="B114" s="57" t="s">
        <v>29</v>
      </c>
      <c r="C114" s="62" t="s">
        <v>133</v>
      </c>
      <c r="D114" s="51"/>
      <c r="E114" s="51" t="s">
        <v>197</v>
      </c>
      <c r="F114" s="74" t="s">
        <v>154</v>
      </c>
      <c r="G114" s="84" t="s">
        <v>94</v>
      </c>
      <c r="H114" s="84" t="s">
        <v>94</v>
      </c>
      <c r="I114" s="73">
        <v>100</v>
      </c>
    </row>
    <row r="115" spans="1:9" ht="37.5" x14ac:dyDescent="0.25">
      <c r="A115" s="57">
        <v>29</v>
      </c>
      <c r="B115" s="57" t="s">
        <v>30</v>
      </c>
      <c r="C115" s="60" t="s">
        <v>20</v>
      </c>
      <c r="D115" s="51"/>
      <c r="E115" s="51" t="s">
        <v>198</v>
      </c>
      <c r="F115" s="74" t="s">
        <v>154</v>
      </c>
      <c r="G115" s="84" t="s">
        <v>94</v>
      </c>
      <c r="H115" s="84" t="s">
        <v>94</v>
      </c>
      <c r="I115" s="73">
        <v>100</v>
      </c>
    </row>
    <row r="116" spans="1:9" ht="18.75" customHeight="1" x14ac:dyDescent="0.25">
      <c r="A116" s="151" t="s">
        <v>16</v>
      </c>
      <c r="B116" s="152"/>
      <c r="C116" s="152"/>
      <c r="D116" s="152"/>
      <c r="E116" s="152"/>
      <c r="F116" s="152"/>
      <c r="G116" s="152"/>
      <c r="H116" s="152"/>
      <c r="I116" s="153"/>
    </row>
    <row r="117" spans="1:9" ht="176.25" customHeight="1" x14ac:dyDescent="0.25">
      <c r="A117" s="57">
        <v>30</v>
      </c>
      <c r="B117" s="57" t="s">
        <v>33</v>
      </c>
      <c r="C117" s="62" t="s">
        <v>146</v>
      </c>
      <c r="D117" s="51"/>
      <c r="E117" s="92" t="s">
        <v>180</v>
      </c>
      <c r="F117" s="54" t="s">
        <v>159</v>
      </c>
      <c r="G117" s="65" t="s">
        <v>160</v>
      </c>
      <c r="H117" s="65" t="s">
        <v>230</v>
      </c>
      <c r="I117" s="57">
        <v>100</v>
      </c>
    </row>
    <row r="118" spans="1:9" ht="56.25" x14ac:dyDescent="0.25">
      <c r="A118" s="57">
        <v>31</v>
      </c>
      <c r="B118" s="57" t="s">
        <v>34</v>
      </c>
      <c r="C118" s="62" t="s">
        <v>147</v>
      </c>
      <c r="D118" s="51"/>
      <c r="E118" s="92" t="s">
        <v>179</v>
      </c>
      <c r="F118" s="14" t="s">
        <v>154</v>
      </c>
      <c r="G118" s="103" t="s">
        <v>94</v>
      </c>
      <c r="H118" s="103" t="s">
        <v>94</v>
      </c>
      <c r="I118" s="73">
        <v>100</v>
      </c>
    </row>
    <row r="119" spans="1:9" ht="56.25" customHeight="1" x14ac:dyDescent="0.25">
      <c r="A119" s="57">
        <v>32</v>
      </c>
      <c r="B119" s="57" t="s">
        <v>35</v>
      </c>
      <c r="C119" s="62" t="s">
        <v>19</v>
      </c>
      <c r="D119" s="51"/>
      <c r="E119" s="92" t="s">
        <v>178</v>
      </c>
      <c r="F119" s="14" t="s">
        <v>154</v>
      </c>
      <c r="G119" s="103" t="s">
        <v>94</v>
      </c>
      <c r="H119" s="103" t="s">
        <v>94</v>
      </c>
      <c r="I119" s="73">
        <v>100</v>
      </c>
    </row>
    <row r="120" spans="1:9" ht="129.75" customHeight="1" x14ac:dyDescent="0.25">
      <c r="A120" s="57">
        <v>33</v>
      </c>
      <c r="B120" s="57" t="s">
        <v>36</v>
      </c>
      <c r="C120" s="62" t="s">
        <v>148</v>
      </c>
      <c r="D120" s="51"/>
      <c r="E120" s="92" t="s">
        <v>177</v>
      </c>
      <c r="F120" s="14" t="s">
        <v>154</v>
      </c>
      <c r="G120" s="103" t="s">
        <v>94</v>
      </c>
      <c r="H120" s="103" t="s">
        <v>94</v>
      </c>
      <c r="I120" s="73">
        <v>100</v>
      </c>
    </row>
    <row r="121" spans="1:9" x14ac:dyDescent="0.25">
      <c r="A121" s="148" t="s">
        <v>11</v>
      </c>
      <c r="B121" s="149"/>
      <c r="C121" s="149"/>
      <c r="D121" s="149"/>
      <c r="E121" s="149"/>
      <c r="F121" s="149"/>
      <c r="G121" s="149"/>
      <c r="H121" s="149"/>
      <c r="I121" s="150"/>
    </row>
    <row r="122" spans="1:9" ht="56.25" x14ac:dyDescent="0.25">
      <c r="A122" s="57">
        <v>34</v>
      </c>
      <c r="B122" s="57" t="s">
        <v>38</v>
      </c>
      <c r="C122" s="6" t="s">
        <v>14</v>
      </c>
      <c r="D122" s="51"/>
      <c r="E122" s="92" t="s">
        <v>175</v>
      </c>
      <c r="F122" s="14" t="s">
        <v>154</v>
      </c>
      <c r="G122" s="103" t="s">
        <v>94</v>
      </c>
      <c r="H122" s="103" t="s">
        <v>94</v>
      </c>
      <c r="I122" s="73">
        <v>100</v>
      </c>
    </row>
    <row r="123" spans="1:9" ht="73.5" customHeight="1" x14ac:dyDescent="0.25">
      <c r="A123" s="57">
        <v>35</v>
      </c>
      <c r="B123" s="57" t="s">
        <v>39</v>
      </c>
      <c r="C123" s="62" t="s">
        <v>10</v>
      </c>
      <c r="D123" s="51"/>
      <c r="E123" s="92" t="s">
        <v>176</v>
      </c>
      <c r="F123" s="14" t="s">
        <v>154</v>
      </c>
      <c r="G123" s="103" t="s">
        <v>94</v>
      </c>
      <c r="H123" s="103" t="s">
        <v>94</v>
      </c>
      <c r="I123" s="73">
        <v>100</v>
      </c>
    </row>
    <row r="126" spans="1:9" x14ac:dyDescent="0.3">
      <c r="C126" s="93" t="s">
        <v>211</v>
      </c>
      <c r="D126" s="93" t="s">
        <v>200</v>
      </c>
      <c r="E126" s="93" t="s">
        <v>212</v>
      </c>
      <c r="F126" s="93"/>
    </row>
    <row r="127" spans="1:9" x14ac:dyDescent="0.3">
      <c r="C127" s="93" t="s">
        <v>168</v>
      </c>
      <c r="D127" s="93"/>
      <c r="E127" s="154"/>
      <c r="F127" s="154"/>
    </row>
    <row r="128" spans="1:9" x14ac:dyDescent="0.3">
      <c r="C128" s="93"/>
      <c r="D128" s="93"/>
      <c r="E128" s="93"/>
      <c r="F128" s="93"/>
    </row>
    <row r="129" spans="3:6" x14ac:dyDescent="0.3">
      <c r="C129" s="93" t="s">
        <v>260</v>
      </c>
      <c r="D129" s="93" t="s">
        <v>200</v>
      </c>
      <c r="E129" s="93"/>
      <c r="F129" s="93"/>
    </row>
    <row r="130" spans="3:6" x14ac:dyDescent="0.3">
      <c r="C130" s="93" t="s">
        <v>214</v>
      </c>
      <c r="D130" s="93"/>
      <c r="E130" s="155" t="s">
        <v>261</v>
      </c>
      <c r="F130" s="155"/>
    </row>
    <row r="131" spans="3:6" x14ac:dyDescent="0.3">
      <c r="C131" s="93"/>
      <c r="D131" s="93"/>
      <c r="E131" s="98"/>
      <c r="F131" s="98"/>
    </row>
    <row r="132" spans="3:6" x14ac:dyDescent="0.3">
      <c r="C132" s="93" t="s">
        <v>206</v>
      </c>
      <c r="D132" s="94"/>
      <c r="E132" s="93"/>
      <c r="F132" s="93"/>
    </row>
    <row r="133" spans="3:6" x14ac:dyDescent="0.3">
      <c r="C133" s="95" t="s">
        <v>249</v>
      </c>
      <c r="D133" s="94"/>
      <c r="E133" s="93"/>
      <c r="F133" s="93"/>
    </row>
  </sheetData>
  <mergeCells count="51">
    <mergeCell ref="E127:F127"/>
    <mergeCell ref="E130:F130"/>
    <mergeCell ref="A121:I121"/>
    <mergeCell ref="A90:I90"/>
    <mergeCell ref="C103:I103"/>
    <mergeCell ref="C110:I110"/>
    <mergeCell ref="A86:I86"/>
    <mergeCell ref="A93:I93"/>
    <mergeCell ref="A98:I98"/>
    <mergeCell ref="A102:I102"/>
    <mergeCell ref="A116:I116"/>
    <mergeCell ref="B44:B45"/>
    <mergeCell ref="A44:A45"/>
    <mergeCell ref="A81:I81"/>
    <mergeCell ref="A34:C34"/>
    <mergeCell ref="A35:C35"/>
    <mergeCell ref="A80:I80"/>
    <mergeCell ref="F77:F79"/>
    <mergeCell ref="G77:I77"/>
    <mergeCell ref="G78:G79"/>
    <mergeCell ref="A76:A79"/>
    <mergeCell ref="B76:B79"/>
    <mergeCell ref="C76:D77"/>
    <mergeCell ref="E76:E79"/>
    <mergeCell ref="F76:I76"/>
    <mergeCell ref="C78:C79"/>
    <mergeCell ref="D78:D79"/>
    <mergeCell ref="D10:D11"/>
    <mergeCell ref="A4:I4"/>
    <mergeCell ref="A8:A11"/>
    <mergeCell ref="A13:C13"/>
    <mergeCell ref="B7:I7"/>
    <mergeCell ref="B8:B11"/>
    <mergeCell ref="A5:I5"/>
    <mergeCell ref="A6:I6"/>
    <mergeCell ref="E82:E85"/>
    <mergeCell ref="H78:H79"/>
    <mergeCell ref="I78:I79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5" orientation="landscape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2019-03-07T09:30:54Z</dcterms:modified>
</cp:coreProperties>
</file>