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23" i="2" l="1"/>
  <c r="H19" i="2"/>
  <c r="H74" i="2" l="1"/>
  <c r="H22" i="2" l="1"/>
  <c r="I76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<sst xmlns="http://schemas.openxmlformats.org/spreadsheetml/2006/main" count="464" uniqueCount="312">
  <si>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</si>
  <si>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</si>
  <si>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</si>
  <si>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</si>
  <si>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</si>
  <si>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</si>
  <si>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</si>
  <si>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</si>
  <si>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</si>
  <si>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</si>
  <si>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</si>
  <si>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</si>
  <si>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</si>
  <si>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</si>
  <si>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</si>
  <si>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</si>
  <si>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</si>
  <si>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</si>
  <si>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</si>
  <si>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</si>
  <si>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</si>
  <si>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</si>
  <si>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</si>
  <si>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</si>
  <si>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</si>
  <si>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</si>
  <si>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</si>
  <si>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</si>
  <si>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</si>
  <si>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</si>
  <si>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</si>
  <si>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</si>
  <si>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</si>
  <si>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</si>
  <si>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</si>
  <si>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</si>
  <si>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</si>
  <si>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</si>
  <si>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</si>
  <si>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</si>
  <si>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</si>
  <si>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</si>
  <si>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</si>
  <si>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</si>
  <si>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</si>
  <si>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</si>
  <si>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</si>
  <si>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</si>
  <si>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</si>
  <si>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</si>
  <si>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</si>
  <si>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</si>
  <si>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</si>
  <si>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</si>
  <si>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</si>
  <si>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</si>
  <si>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</si>
  <si>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</si>
  <si>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</si>
  <si>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</si>
  <si>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</si>
  <si>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</si>
  <si>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</si>
  <si>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</si>
  <si>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</si>
  <si>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</si>
  <si>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</si>
  <si>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</si>
  <si>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</si>
  <si>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</si>
  <si>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</si>
  <si>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</si>
  <si>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</si>
  <si>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</si>
  <si>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</si>
  <si>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</si>
  <si>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</si>
  <si>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</si>
  <si>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</si>
  <si>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</si>
  <si>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</si>
  <si>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</si>
  <si>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</si>
  <si>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</si>
  <si>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</si>
  <si>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</si>
  <si>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</si>
  <si>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</si>
  <si>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</si>
  <si>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</si>
  <si>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</si>
  <si>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</si>
  <si>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</si>
  <si>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</si>
  <si>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</si>
  <si>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</si>
  <si>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</si>
  <si>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</si>
  <si>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</si>
  <si>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</si>
  <si>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</si>
  <si>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</si>
  <si>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</si>
  <si>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</si>
  <si>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</si>
  <si>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</si>
  <si>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</si>
  <si>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</si>
  <si>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</si>
  <si>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</si>
  <si>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</si>
  <si>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</si>
  <si>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</si>
  <si>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</si>
  <si>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</si>
  <si>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</si>
  <si>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</si>
  <si>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</si>
  <si>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</si>
  <si>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</si>
  <si>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</si>
  <si>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</si>
  <si>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</si>
  <si>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</si>
  <si>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</si>
  <si>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</si>
  <si>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</si>
  <si>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</si>
  <si>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</si>
  <si>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</si>
  <si>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</si>
  <si>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</si>
  <si>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</si>
  <si>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</si>
  <si>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</si>
  <si>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</si>
  <si>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</si>
  <si>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</si>
  <si>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</si>
  <si>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</si>
  <si>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</si>
  <si>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</si>
  <si>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</si>
  <si>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</si>
  <si>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</si>
  <si>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</si>
  <si>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</si>
  <si>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</si>
  <si>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</si>
  <si>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</si>
  <si>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</si>
  <si>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</si>
  <si>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</si>
  <si>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</si>
  <si>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</si>
  <si>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</si>
  <si>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</si>
  <si>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</si>
  <si>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</si>
  <si>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</si>
  <si>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</si>
  <si>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</si>
  <si>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</si>
  <si>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</si>
  <si>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</si>
  <si>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</si>
  <si>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</si>
  <si>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</si>
  <si>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</si>
  <si>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</si>
  <si>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</si>
  <si>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</si>
  <si>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</si>
  <si>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</si>
  <si>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</si>
  <si>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</si>
  <si>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</si>
  <si>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</si>
  <si>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</si>
  <si>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</si>
  <si>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</si>
  <si>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</si>
  <si>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</si>
  <si>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</si>
  <si>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</si>
  <si>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</si>
  <si>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</si>
  <si>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</si>
  <si>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</si>
  <si>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</si>
  <si>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</si>
  <si>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</si>
  <si>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</si>
  <si>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</si>
  <si>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</si>
  <si>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</si>
  <si>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</si>
  <si>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</si>
  <si>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</si>
  <si>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</si>
  <si>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</si>
  <si>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</si>
  <si>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</si>
  <si>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</si>
  <si>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</si>
  <si>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</si>
  <si>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</si>
  <si>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</si>
  <si>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</si>
  <si>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</si>
  <si>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</si>
  <si>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</si>
  <si>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</si>
  <si>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</si>
  <si>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</si>
  <si>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</si>
  <si>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</si>
  <si>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</si>
  <si>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</si>
  <si>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</si>
  <si>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</si>
  <si>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</si>
  <si>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</si>
  <si>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</si>
  <si>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</si>
  <si>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</si>
  <si>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</si>
  <si>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</si>
  <si>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</si>
  <si>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</si>
  <si>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</si>
  <si>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</si>
  <si>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</si>
  <si>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</si>
  <si>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</si>
  <si>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</si>
  <si>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</si>
  <si>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</si>
  <si>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</si>
  <si>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</si>
  <si>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</si>
  <si>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</si>
  <si>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</si>
  <si>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</si>
  <si>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</si>
  <si>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</si>
  <si>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</si>
  <si>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</si>
  <si>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</si>
  <si>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</si>
  <si>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</si>
  <si>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</si>
  <si>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</si>
  <si>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</si>
  <si>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</si>
  <si>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</si>
  <si>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</si>
  <si>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</si>
  <si>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</si>
  <si>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</si>
  <si>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</si>
  <si>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</si>
  <si>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</si>
  <si>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</si>
  <si>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</si>
  <si>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</si>
  <si>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</si>
  <si>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</si>
  <si>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</si>
  <si>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</si>
  <si>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</si>
  <si>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</si>
  <si>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</si>
  <si>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</si>
  <si>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</si>
  <si>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</si>
  <si>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</si>
  <si>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</si>
  <si>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</si>
  <si>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</si>
  <si>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</si>
  <si>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</si>
  <si>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</si>
  <si>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</si>
  <si>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</si>
  <si>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</si>
  <si>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</si>
  <si>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</si>
  <si>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</si>
  <si>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</si>
  <si>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</si>
  <si>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</si>
  <si>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</si>
  <si>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</si>
  <si>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</si>
  <si>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</si>
  <si>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</si>
  <si>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</si>
  <si>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</si>
  <si>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</si>
  <si>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</si>
  <si>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</si>
  <si>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</si>
  <si>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Начальник финансового управления</t>
  </si>
  <si>
    <t>Е.А. Медведева</t>
  </si>
  <si>
    <t>10.10.2022 г.</t>
  </si>
  <si>
    <t xml:space="preserve">И.о.Главы Администрации </t>
  </si>
  <si>
    <t>Е.В. Скрябин</t>
  </si>
  <si>
    <t>по состоянию на 01 октября 2022 года</t>
  </si>
  <si>
    <t>Исполнено на отчетную дату (01.10.2022)</t>
  </si>
  <si>
    <t>В январе-сентябре 2022 года предъявлено 76 досудебных предупреждений на сумму 2 275,45 тыс. руб, в досудебном порядке оплачено 1336,49 тыс. руб.</t>
  </si>
  <si>
    <t>фактическое поступление на 01.10.2021 года составило 31,02 тыс. руб, на 01.10.2022 г- 16,49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</si>
</sst>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topLeftCell="A20" zoomScale="60" zoomScaleNormal="100" workbookViewId="0">
      <selection activeCell="H23" sqref="H23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218" t="s">
        <v>72</v>
      </c>
      <c r="B1" s="218"/>
      <c r="C1" s="218"/>
      <c r="D1" s="218"/>
      <c r="E1" s="218"/>
      <c r="F1" s="218"/>
      <c r="G1" s="218"/>
      <c r="H1" s="218"/>
      <c r="I1" s="218"/>
    </row>
    <row r="2" spans="1:9" ht="20.25" customHeight="1" x14ac:dyDescent="0.25">
      <c r="A2" s="218" t="s">
        <v>104</v>
      </c>
      <c r="B2" s="218"/>
      <c r="C2" s="218"/>
      <c r="D2" s="218"/>
      <c r="E2" s="218"/>
      <c r="F2" s="218"/>
      <c r="G2" s="218"/>
      <c r="H2" s="218"/>
      <c r="I2" s="218"/>
    </row>
    <row r="3" spans="1:9" ht="20.25" customHeight="1" x14ac:dyDescent="0.25">
      <c r="A3" s="218" t="s">
        <v>308</v>
      </c>
      <c r="B3" s="218"/>
      <c r="C3" s="218"/>
      <c r="D3" s="218"/>
      <c r="E3" s="218"/>
      <c r="F3" s="218"/>
      <c r="G3" s="218"/>
      <c r="H3" s="218"/>
      <c r="I3" s="218"/>
    </row>
    <row r="4" spans="1:9" ht="20.25" customHeight="1" x14ac:dyDescent="0.25">
      <c r="A4" s="217" t="s">
        <v>53</v>
      </c>
      <c r="B4" s="217"/>
      <c r="C4" s="217"/>
      <c r="D4" s="217"/>
      <c r="E4" s="217"/>
      <c r="F4" s="217"/>
      <c r="G4" s="217"/>
      <c r="H4" s="217"/>
      <c r="I4" s="217"/>
    </row>
    <row r="5" spans="1:9" ht="20.25" customHeight="1" x14ac:dyDescent="0.25">
      <c r="A5" s="217" t="s">
        <v>64</v>
      </c>
      <c r="B5" s="217"/>
      <c r="C5" s="217"/>
      <c r="D5" s="217"/>
      <c r="E5" s="217"/>
      <c r="F5" s="217"/>
      <c r="G5" s="217"/>
      <c r="H5" s="217"/>
      <c r="I5" s="217"/>
    </row>
    <row r="6" spans="1:9" ht="20.25" customHeight="1" x14ac:dyDescent="0.25">
      <c r="A6" s="217" t="s">
        <v>54</v>
      </c>
      <c r="B6" s="217"/>
      <c r="C6" s="217"/>
      <c r="D6" s="217"/>
      <c r="E6" s="217"/>
      <c r="F6" s="217"/>
      <c r="G6" s="217"/>
      <c r="H6" s="217"/>
      <c r="I6" s="217"/>
    </row>
    <row r="7" spans="1:9" ht="21" thickBot="1" x14ac:dyDescent="0.3">
      <c r="B7" s="211"/>
      <c r="C7" s="211"/>
      <c r="D7" s="211"/>
      <c r="E7" s="211"/>
      <c r="F7" s="211"/>
      <c r="G7" s="211"/>
      <c r="H7" s="211"/>
      <c r="I7" s="211"/>
    </row>
    <row r="8" spans="1:9" s="4" customFormat="1" ht="75" customHeight="1" x14ac:dyDescent="0.25">
      <c r="A8" s="197" t="s">
        <v>0</v>
      </c>
      <c r="B8" s="172" t="s">
        <v>61</v>
      </c>
      <c r="C8" s="200" t="s">
        <v>1</v>
      </c>
      <c r="D8" s="200"/>
      <c r="E8" s="172" t="s">
        <v>59</v>
      </c>
      <c r="F8" s="175" t="s">
        <v>58</v>
      </c>
      <c r="G8" s="175"/>
      <c r="H8" s="175"/>
      <c r="I8" s="176"/>
    </row>
    <row r="9" spans="1:9" s="4" customFormat="1" ht="69" customHeight="1" x14ac:dyDescent="0.25">
      <c r="A9" s="198"/>
      <c r="B9" s="173"/>
      <c r="C9" s="201"/>
      <c r="D9" s="201"/>
      <c r="E9" s="173"/>
      <c r="F9" s="212" t="s">
        <v>55</v>
      </c>
      <c r="G9" s="213"/>
      <c r="H9" s="214" t="s">
        <v>309</v>
      </c>
      <c r="I9" s="212"/>
    </row>
    <row r="10" spans="1:9" s="4" customFormat="1" ht="21.75" customHeight="1" x14ac:dyDescent="0.25">
      <c r="A10" s="198"/>
      <c r="B10" s="173"/>
      <c r="C10" s="177" t="s">
        <v>62</v>
      </c>
      <c r="D10" s="177" t="s">
        <v>63</v>
      </c>
      <c r="E10" s="173"/>
      <c r="F10" s="195" t="s">
        <v>163</v>
      </c>
      <c r="G10" s="98" t="s">
        <v>56</v>
      </c>
      <c r="H10" s="195" t="s">
        <v>112</v>
      </c>
      <c r="I10" s="215" t="s">
        <v>57</v>
      </c>
    </row>
    <row r="11" spans="1:9" s="4" customFormat="1" ht="42.75" customHeight="1" thickBot="1" x14ac:dyDescent="0.3">
      <c r="A11" s="199"/>
      <c r="B11" s="174"/>
      <c r="C11" s="178"/>
      <c r="D11" s="178"/>
      <c r="E11" s="174"/>
      <c r="F11" s="196"/>
      <c r="G11" s="99" t="s">
        <v>299</v>
      </c>
      <c r="H11" s="196"/>
      <c r="I11" s="216"/>
    </row>
    <row r="12" spans="1:9" s="4" customFormat="1" ht="33.75" customHeight="1" x14ac:dyDescent="0.25">
      <c r="A12" s="170" t="s">
        <v>65</v>
      </c>
      <c r="B12" s="171"/>
      <c r="C12" s="171"/>
      <c r="D12" s="171"/>
      <c r="E12" s="171"/>
      <c r="F12" s="171"/>
      <c r="G12" s="171"/>
      <c r="H12" s="171"/>
      <c r="I12" s="171"/>
    </row>
    <row r="13" spans="1:9" s="4" customFormat="1" ht="24.75" customHeight="1" x14ac:dyDescent="0.25">
      <c r="A13" s="219" t="s">
        <v>60</v>
      </c>
      <c r="B13" s="220"/>
      <c r="C13" s="22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62093.201179999996</v>
      </c>
      <c r="I13" s="102">
        <f>IF(OR(G13=0,H13=0),"",H13/G13)</f>
        <v>0.62482321464882573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3878.4485399999999</v>
      </c>
      <c r="I14" s="104">
        <f>H15/G15</f>
        <v>1.3038926829268294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1336.49</v>
      </c>
      <c r="I15" s="104">
        <f>H15/G15</f>
        <v>1.3038926829268294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310</v>
      </c>
      <c r="F19" s="109">
        <v>8159</v>
      </c>
      <c r="G19" s="109">
        <v>1000</v>
      </c>
      <c r="H19" s="111">
        <f>1271.2+65.29</f>
        <v>1336.49</v>
      </c>
      <c r="I19" s="110">
        <f>H19/G19</f>
        <v>1.33649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311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264</v>
      </c>
      <c r="F22" s="115">
        <v>2031.1</v>
      </c>
      <c r="G22" s="115">
        <v>0</v>
      </c>
      <c r="H22" s="115">
        <f>38.565+347.6063+118.862</f>
        <v>505.03329999999994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264</v>
      </c>
      <c r="F23" s="115">
        <v>866.4576800000001</v>
      </c>
      <c r="G23" s="115">
        <v>0</v>
      </c>
      <c r="H23" s="115">
        <f>107.02836+1446.20758+381.276+102.4133</f>
        <v>2036.92524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58214.752639999999</v>
      </c>
      <c r="I24" s="104">
        <f t="shared" ref="I24:I76" si="1">IF(OR(G24=0,H24=0),"",H24/G24)</f>
        <v>0.59196086785071267</v>
      </c>
    </row>
    <row r="25" spans="1:9" s="15" customFormat="1" ht="22.5" x14ac:dyDescent="0.35">
      <c r="A25" s="179" t="s">
        <v>71</v>
      </c>
      <c r="B25" s="180"/>
      <c r="C25" s="181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30764.352639999997</v>
      </c>
      <c r="I25" s="104">
        <f t="shared" si="1"/>
        <v>1.1567789173513379</v>
      </c>
    </row>
    <row r="26" spans="1:9" s="15" customFormat="1" ht="38.25" customHeight="1" x14ac:dyDescent="0.35">
      <c r="A26" s="179" t="s">
        <v>296</v>
      </c>
      <c r="B26" s="180"/>
      <c r="C26" s="181"/>
      <c r="D26" s="16"/>
      <c r="E26" s="16"/>
      <c r="F26" s="117">
        <v>179312.88388000001</v>
      </c>
      <c r="G26" s="117">
        <v>71747.389299999995</v>
      </c>
      <c r="H26" s="103">
        <v>27450.400000000001</v>
      </c>
      <c r="I26" s="104">
        <f t="shared" si="1"/>
        <v>0.38259789335637895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53009.5</v>
      </c>
      <c r="I28" s="119">
        <f t="shared" si="1"/>
        <v>0.58018325682720784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51025.7</v>
      </c>
      <c r="I29" s="108">
        <f t="shared" si="1"/>
        <v>0.59048376342789266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62">
        <v>14</v>
      </c>
      <c r="B32" s="156" t="s">
        <v>92</v>
      </c>
      <c r="C32" s="154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64"/>
      <c r="B33" s="158"/>
      <c r="C33" s="155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62">
        <v>16</v>
      </c>
      <c r="B35" s="154" t="s">
        <v>136</v>
      </c>
      <c r="C35" s="154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64"/>
      <c r="B36" s="155"/>
      <c r="C36" s="155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62">
        <v>17</v>
      </c>
      <c r="B37" s="154" t="s">
        <v>137</v>
      </c>
      <c r="C37" s="154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64"/>
      <c r="B38" s="155"/>
      <c r="C38" s="155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266</v>
      </c>
      <c r="F40" s="121">
        <v>219.47094999999999</v>
      </c>
      <c r="G40" s="109">
        <v>165</v>
      </c>
      <c r="H40" s="107">
        <v>123.5</v>
      </c>
      <c r="I40" s="108">
        <f t="shared" si="1"/>
        <v>0.74848484848484853</v>
      </c>
    </row>
    <row r="41" spans="1:9" s="85" customFormat="1" ht="37.5" customHeight="1" x14ac:dyDescent="0.25">
      <c r="A41" s="162">
        <v>20</v>
      </c>
      <c r="B41" s="156" t="s">
        <v>199</v>
      </c>
      <c r="C41" s="156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163"/>
      <c r="B42" s="157"/>
      <c r="C42" s="157"/>
      <c r="D42" s="30"/>
      <c r="E42" s="11" t="s">
        <v>228</v>
      </c>
      <c r="F42" s="121">
        <v>17926.2</v>
      </c>
      <c r="G42" s="107">
        <v>10493.4</v>
      </c>
      <c r="H42" s="107">
        <v>7870</v>
      </c>
      <c r="I42" s="108">
        <f>H42/G42</f>
        <v>0.7499952351001582</v>
      </c>
    </row>
    <row r="43" spans="1:9" s="82" customFormat="1" ht="150" x14ac:dyDescent="0.25">
      <c r="A43" s="163"/>
      <c r="B43" s="157"/>
      <c r="C43" s="157"/>
      <c r="D43" s="30"/>
      <c r="E43" s="11" t="s">
        <v>229</v>
      </c>
      <c r="F43" s="121">
        <v>20720.8</v>
      </c>
      <c r="G43" s="107">
        <v>13440.5</v>
      </c>
      <c r="H43" s="107">
        <v>10080.4</v>
      </c>
      <c r="I43" s="108">
        <f>H43/G43</f>
        <v>0.75000186004984926</v>
      </c>
    </row>
    <row r="44" spans="1:9" s="85" customFormat="1" ht="37.5" x14ac:dyDescent="0.25">
      <c r="A44" s="163"/>
      <c r="B44" s="157"/>
      <c r="C44" s="157"/>
      <c r="D44" s="30"/>
      <c r="E44" s="11" t="s">
        <v>267</v>
      </c>
      <c r="F44" s="121">
        <v>1124.21748</v>
      </c>
      <c r="G44" s="107">
        <v>903.23748000000001</v>
      </c>
      <c r="H44" s="107">
        <v>677.4</v>
      </c>
      <c r="I44" s="108">
        <f>H44/G44</f>
        <v>0.7499688786165073</v>
      </c>
    </row>
    <row r="45" spans="1:9" s="96" customFormat="1" ht="243.75" x14ac:dyDescent="0.25">
      <c r="A45" s="163"/>
      <c r="B45" s="157"/>
      <c r="C45" s="157"/>
      <c r="D45" s="30"/>
      <c r="E45" s="11" t="s">
        <v>268</v>
      </c>
      <c r="F45" s="121">
        <v>15626.17799</v>
      </c>
      <c r="G45" s="107">
        <v>14424.164290000001</v>
      </c>
      <c r="H45" s="107">
        <v>10818.1</v>
      </c>
      <c r="I45" s="108">
        <f t="shared" ref="I45:I46" si="4">H45/G45</f>
        <v>0.74999839037468419</v>
      </c>
    </row>
    <row r="46" spans="1:9" s="96" customFormat="1" ht="243.75" x14ac:dyDescent="0.25">
      <c r="A46" s="164"/>
      <c r="B46" s="158"/>
      <c r="C46" s="158"/>
      <c r="D46" s="30"/>
      <c r="E46" s="11" t="s">
        <v>269</v>
      </c>
      <c r="F46" s="121">
        <v>50268.319779999998</v>
      </c>
      <c r="G46" s="107">
        <f>27038-2308.4085</f>
        <v>24729.591499999999</v>
      </c>
      <c r="H46" s="107">
        <v>5384.2</v>
      </c>
      <c r="I46" s="108">
        <f t="shared" si="4"/>
        <v>0.2177229656219756</v>
      </c>
    </row>
    <row r="47" spans="1:9" s="82" customFormat="1" ht="136.5" customHeight="1" x14ac:dyDescent="0.25">
      <c r="A47" s="162">
        <v>21</v>
      </c>
      <c r="B47" s="154" t="s">
        <v>202</v>
      </c>
      <c r="C47" s="154" t="s">
        <v>203</v>
      </c>
      <c r="D47" s="30"/>
      <c r="E47" s="11" t="s">
        <v>270</v>
      </c>
      <c r="F47" s="121">
        <v>2062.5</v>
      </c>
      <c r="G47" s="107">
        <v>1207.3</v>
      </c>
      <c r="H47" s="107">
        <v>905.5</v>
      </c>
      <c r="I47" s="108">
        <f>H47/G47</f>
        <v>0.75002070736353854</v>
      </c>
    </row>
    <row r="48" spans="1:9" s="96" customFormat="1" ht="33.75" customHeight="1" x14ac:dyDescent="0.25">
      <c r="A48" s="164"/>
      <c r="B48" s="155"/>
      <c r="C48" s="155"/>
      <c r="D48" s="30"/>
      <c r="E48" s="11" t="s">
        <v>271</v>
      </c>
      <c r="F48" s="121">
        <v>439.6968</v>
      </c>
      <c r="G48" s="107">
        <v>329.77260000000001</v>
      </c>
      <c r="H48" s="107">
        <v>247.3</v>
      </c>
      <c r="I48" s="108">
        <f>H48/G48</f>
        <v>0.74991069603720872</v>
      </c>
    </row>
    <row r="49" spans="1:9" s="82" customFormat="1" ht="272.25" customHeight="1" x14ac:dyDescent="0.25">
      <c r="A49" s="162">
        <v>22</v>
      </c>
      <c r="B49" s="154" t="s">
        <v>204</v>
      </c>
      <c r="C49" s="156" t="s">
        <v>205</v>
      </c>
      <c r="D49" s="30"/>
      <c r="E49" s="11" t="s">
        <v>272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163"/>
      <c r="B50" s="159"/>
      <c r="C50" s="157"/>
      <c r="D50" s="30"/>
      <c r="E50" s="11" t="s">
        <v>273</v>
      </c>
      <c r="F50" s="121">
        <v>726.62</v>
      </c>
      <c r="G50" s="111">
        <v>490.53</v>
      </c>
      <c r="H50" s="107">
        <v>367.9</v>
      </c>
      <c r="I50" s="108">
        <f t="shared" si="1"/>
        <v>0.75000509652824499</v>
      </c>
    </row>
    <row r="51" spans="1:9" s="96" customFormat="1" ht="246.75" customHeight="1" x14ac:dyDescent="0.25">
      <c r="A51" s="163"/>
      <c r="B51" s="159"/>
      <c r="C51" s="157"/>
      <c r="D51" s="30"/>
      <c r="E51" s="154" t="s">
        <v>274</v>
      </c>
      <c r="F51" s="160">
        <v>10965.19296</v>
      </c>
      <c r="G51" s="150">
        <v>7310.1286399999999</v>
      </c>
      <c r="H51" s="150">
        <v>5482.6</v>
      </c>
      <c r="I51" s="152">
        <f>H51/G51</f>
        <v>0.75000048152367405</v>
      </c>
    </row>
    <row r="52" spans="1:9" s="96" customFormat="1" ht="229.5" customHeight="1" x14ac:dyDescent="0.25">
      <c r="A52" s="164"/>
      <c r="B52" s="155"/>
      <c r="C52" s="158"/>
      <c r="D52" s="30"/>
      <c r="E52" s="155"/>
      <c r="F52" s="161"/>
      <c r="G52" s="151"/>
      <c r="H52" s="151"/>
      <c r="I52" s="153"/>
    </row>
    <row r="53" spans="1:9" s="96" customFormat="1" ht="103.5" customHeight="1" x14ac:dyDescent="0.25">
      <c r="A53" s="94">
        <v>23</v>
      </c>
      <c r="B53" s="97" t="s">
        <v>276</v>
      </c>
      <c r="C53" s="95" t="s">
        <v>275</v>
      </c>
      <c r="D53" s="30"/>
      <c r="E53" s="93" t="s">
        <v>277</v>
      </c>
      <c r="F53" s="123">
        <v>1318.5955899999999</v>
      </c>
      <c r="G53" s="124">
        <v>1217.16516</v>
      </c>
      <c r="H53" s="125">
        <v>912.9</v>
      </c>
      <c r="I53" s="126">
        <f t="shared" ref="I53:I58" si="5">H53/G53</f>
        <v>0.75002146791648228</v>
      </c>
    </row>
    <row r="54" spans="1:9" s="96" customFormat="1" ht="45" customHeight="1" x14ac:dyDescent="0.25">
      <c r="A54" s="94">
        <v>24</v>
      </c>
      <c r="B54" s="93" t="s">
        <v>279</v>
      </c>
      <c r="C54" s="95" t="s">
        <v>278</v>
      </c>
      <c r="D54" s="30"/>
      <c r="E54" s="93" t="s">
        <v>280</v>
      </c>
      <c r="F54" s="123">
        <v>318.57335999999998</v>
      </c>
      <c r="G54" s="124">
        <v>238.93002000000001</v>
      </c>
      <c r="H54" s="125">
        <v>179.2</v>
      </c>
      <c r="I54" s="126">
        <f t="shared" si="5"/>
        <v>0.75001040053485113</v>
      </c>
    </row>
    <row r="55" spans="1:9" s="96" customFormat="1" ht="149.25" customHeight="1" x14ac:dyDescent="0.25">
      <c r="A55" s="94">
        <v>25</v>
      </c>
      <c r="B55" s="97" t="s">
        <v>281</v>
      </c>
      <c r="C55" s="95" t="s">
        <v>282</v>
      </c>
      <c r="D55" s="30"/>
      <c r="E55" s="93" t="s">
        <v>283</v>
      </c>
      <c r="F55" s="123">
        <v>4249.0229600000002</v>
      </c>
      <c r="G55" s="124">
        <v>3399.21837</v>
      </c>
      <c r="H55" s="125">
        <v>2549.4</v>
      </c>
      <c r="I55" s="126">
        <f t="shared" si="5"/>
        <v>0.74999594686233706</v>
      </c>
    </row>
    <row r="56" spans="1:9" s="96" customFormat="1" ht="141" customHeight="1" x14ac:dyDescent="0.25">
      <c r="A56" s="94">
        <v>26</v>
      </c>
      <c r="B56" s="93" t="s">
        <v>284</v>
      </c>
      <c r="C56" s="95" t="s">
        <v>285</v>
      </c>
      <c r="D56" s="30"/>
      <c r="E56" s="93" t="s">
        <v>286</v>
      </c>
      <c r="F56" s="123">
        <v>5333.4639399999996</v>
      </c>
      <c r="G56" s="124">
        <v>4208.0406599999997</v>
      </c>
      <c r="H56" s="125">
        <v>3156</v>
      </c>
      <c r="I56" s="126">
        <f t="shared" si="5"/>
        <v>0.74999275315937663</v>
      </c>
    </row>
    <row r="57" spans="1:9" s="96" customFormat="1" ht="210.75" customHeight="1" x14ac:dyDescent="0.25">
      <c r="A57" s="94">
        <v>27</v>
      </c>
      <c r="B57" s="93" t="s">
        <v>288</v>
      </c>
      <c r="C57" s="95" t="s">
        <v>287</v>
      </c>
      <c r="D57" s="30"/>
      <c r="E57" s="93" t="s">
        <v>289</v>
      </c>
      <c r="F57" s="123">
        <v>7389.85275</v>
      </c>
      <c r="G57" s="124">
        <f>880.40459+1269.34485+1246.06868+197.86358+105.52725</f>
        <v>3699.2089500000002</v>
      </c>
      <c r="H57" s="125">
        <v>2114.1</v>
      </c>
      <c r="I57" s="126">
        <f t="shared" si="5"/>
        <v>0.57150056365429147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1484</v>
      </c>
      <c r="I58" s="108">
        <f t="shared" si="5"/>
        <v>0.34615923591702702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62">
        <v>31</v>
      </c>
      <c r="B62" s="154" t="s">
        <v>230</v>
      </c>
      <c r="C62" s="154" t="s">
        <v>231</v>
      </c>
      <c r="D62" s="30"/>
      <c r="E62" s="26" t="s">
        <v>290</v>
      </c>
      <c r="F62" s="121">
        <v>2803.0674600000002</v>
      </c>
      <c r="G62" s="107">
        <v>1978.6358600000001</v>
      </c>
      <c r="H62" s="107">
        <v>1484</v>
      </c>
      <c r="I62" s="108">
        <f>H62/G62</f>
        <v>0.75001167723706363</v>
      </c>
    </row>
    <row r="63" spans="1:9" s="96" customFormat="1" ht="75" x14ac:dyDescent="0.25">
      <c r="A63" s="164"/>
      <c r="B63" s="155"/>
      <c r="C63" s="155"/>
      <c r="D63" s="30"/>
      <c r="E63" s="26" t="s">
        <v>294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291</v>
      </c>
      <c r="F65" s="121">
        <v>568.8874800000001</v>
      </c>
      <c r="G65" s="107">
        <v>0</v>
      </c>
      <c r="H65" s="107">
        <v>0</v>
      </c>
      <c r="I65" s="108">
        <v>0</v>
      </c>
      <c r="K65" s="184"/>
      <c r="L65" s="184"/>
      <c r="M65" s="184"/>
      <c r="N65" s="184"/>
      <c r="O65" s="184"/>
      <c r="P65" s="184"/>
      <c r="Q65" s="184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499.8</v>
      </c>
      <c r="I68" s="108">
        <f>I69</f>
        <v>0.75000747306365712</v>
      </c>
    </row>
    <row r="69" spans="1:17" ht="117.75" customHeight="1" x14ac:dyDescent="0.25">
      <c r="A69" s="20">
        <v>36</v>
      </c>
      <c r="B69" s="37" t="s">
        <v>95</v>
      </c>
      <c r="C69" s="35" t="s">
        <v>292</v>
      </c>
      <c r="D69" s="30"/>
      <c r="E69" s="47" t="s">
        <v>295</v>
      </c>
      <c r="F69" s="121">
        <v>721.92614000000003</v>
      </c>
      <c r="G69" s="107">
        <v>666.39336000000003</v>
      </c>
      <c r="H69" s="107">
        <v>499.8</v>
      </c>
      <c r="I69" s="108">
        <f>H69/G69</f>
        <v>0.75000747306365712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5205.2526400000006</v>
      </c>
      <c r="I73" s="119">
        <f t="shared" ref="I73" si="11">IF(OR(G73=0,H73=0),"",H73/G73)</f>
        <v>0.74622891557628879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4208+0.1+63.55264</f>
        <v>4271.6526400000002</v>
      </c>
      <c r="I74" s="122">
        <f t="shared" si="1"/>
        <v>1.0310530147236303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302</v>
      </c>
      <c r="D76" s="149"/>
      <c r="E76" s="11" t="s">
        <v>293</v>
      </c>
      <c r="F76" s="109">
        <v>5922.3099999999995</v>
      </c>
      <c r="G76" s="109">
        <v>2832.41</v>
      </c>
      <c r="H76" s="107">
        <v>933.6</v>
      </c>
      <c r="I76" s="122">
        <f t="shared" si="1"/>
        <v>0.32961329750989443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97" t="s">
        <v>0</v>
      </c>
      <c r="B79" s="172" t="s">
        <v>61</v>
      </c>
      <c r="C79" s="200" t="s">
        <v>1</v>
      </c>
      <c r="D79" s="200"/>
      <c r="E79" s="172" t="s">
        <v>59</v>
      </c>
      <c r="F79" s="175" t="s">
        <v>70</v>
      </c>
      <c r="G79" s="175"/>
      <c r="H79" s="175"/>
      <c r="I79" s="176"/>
    </row>
    <row r="80" spans="1:17" x14ac:dyDescent="0.25">
      <c r="A80" s="198"/>
      <c r="B80" s="173"/>
      <c r="C80" s="201"/>
      <c r="D80" s="201"/>
      <c r="E80" s="173"/>
      <c r="F80" s="188" t="s">
        <v>105</v>
      </c>
      <c r="G80" s="188" t="s">
        <v>67</v>
      </c>
      <c r="H80" s="188"/>
      <c r="I80" s="190"/>
    </row>
    <row r="81" spans="1:9" ht="18.75" x14ac:dyDescent="0.25">
      <c r="A81" s="198"/>
      <c r="B81" s="173"/>
      <c r="C81" s="177" t="s">
        <v>62</v>
      </c>
      <c r="D81" s="177" t="s">
        <v>63</v>
      </c>
      <c r="E81" s="173"/>
      <c r="F81" s="188"/>
      <c r="G81" s="195" t="s">
        <v>68</v>
      </c>
      <c r="H81" s="188" t="s">
        <v>69</v>
      </c>
      <c r="I81" s="190" t="s">
        <v>57</v>
      </c>
    </row>
    <row r="82" spans="1:9" ht="24.75" customHeight="1" thickBot="1" x14ac:dyDescent="0.3">
      <c r="A82" s="199"/>
      <c r="B82" s="174"/>
      <c r="C82" s="178"/>
      <c r="D82" s="178"/>
      <c r="E82" s="174"/>
      <c r="F82" s="189"/>
      <c r="G82" s="196"/>
      <c r="H82" s="189"/>
      <c r="I82" s="191"/>
    </row>
    <row r="83" spans="1:9" ht="36.75" customHeight="1" x14ac:dyDescent="0.25">
      <c r="A83" s="170" t="s">
        <v>66</v>
      </c>
      <c r="B83" s="171"/>
      <c r="C83" s="171"/>
      <c r="D83" s="171"/>
      <c r="E83" s="171"/>
      <c r="F83" s="171"/>
      <c r="G83" s="171"/>
      <c r="H83" s="171"/>
      <c r="I83" s="171"/>
    </row>
    <row r="84" spans="1:9" ht="36.75" customHeight="1" x14ac:dyDescent="0.25">
      <c r="A84" s="168" t="s">
        <v>40</v>
      </c>
      <c r="B84" s="169"/>
      <c r="C84" s="169"/>
      <c r="D84" s="169"/>
      <c r="E84" s="169"/>
      <c r="F84" s="169"/>
      <c r="G84" s="169"/>
      <c r="H84" s="169"/>
      <c r="I84" s="169"/>
    </row>
    <row r="85" spans="1:9" s="9" customFormat="1" ht="210.75" customHeight="1" x14ac:dyDescent="0.25">
      <c r="A85" s="165">
        <v>1</v>
      </c>
      <c r="B85" s="192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166"/>
      <c r="B86" s="193"/>
      <c r="C86" s="10" t="s">
        <v>169</v>
      </c>
      <c r="D86" s="41"/>
      <c r="E86" s="185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167"/>
      <c r="B87" s="194"/>
      <c r="C87" s="10" t="s">
        <v>42</v>
      </c>
      <c r="D87" s="41"/>
      <c r="E87" s="186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86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87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68" t="s">
        <v>41</v>
      </c>
      <c r="B90" s="169"/>
      <c r="C90" s="169"/>
      <c r="D90" s="169"/>
      <c r="E90" s="169"/>
      <c r="F90" s="169"/>
      <c r="G90" s="169"/>
      <c r="H90" s="169"/>
      <c r="I90" s="169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68" t="s">
        <v>51</v>
      </c>
      <c r="B93" s="169"/>
      <c r="C93" s="169"/>
      <c r="D93" s="169"/>
      <c r="E93" s="169"/>
      <c r="F93" s="169"/>
      <c r="G93" s="169"/>
      <c r="H93" s="169"/>
      <c r="I93" s="169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58</v>
      </c>
      <c r="I95" s="122">
        <f>H95/G95</f>
        <v>1.1599999999999999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68" t="s">
        <v>49</v>
      </c>
      <c r="B99" s="169"/>
      <c r="C99" s="169"/>
      <c r="D99" s="169"/>
      <c r="E99" s="169"/>
      <c r="F99" s="169"/>
      <c r="G99" s="169"/>
      <c r="H99" s="169"/>
      <c r="I99" s="169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v>76</v>
      </c>
      <c r="I101" s="122">
        <f>H101/G101</f>
        <v>0.50666666666666671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68" t="s">
        <v>38</v>
      </c>
      <c r="B103" s="169"/>
      <c r="C103" s="169"/>
      <c r="D103" s="169"/>
      <c r="E103" s="169"/>
      <c r="F103" s="169"/>
      <c r="G103" s="169"/>
      <c r="H103" s="169"/>
      <c r="I103" s="169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8</v>
      </c>
      <c r="I104" s="108">
        <f>H104/G104</f>
        <v>0.66666666666666663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6</v>
      </c>
      <c r="I105" s="108">
        <f>H105/G105</f>
        <v>0.5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301</v>
      </c>
      <c r="D107" s="41"/>
      <c r="E107" s="47" t="s">
        <v>152</v>
      </c>
      <c r="F107" s="128" t="s">
        <v>57</v>
      </c>
      <c r="G107" s="129">
        <v>100.9</v>
      </c>
      <c r="H107" s="129">
        <v>109.86</v>
      </c>
      <c r="I107" s="131">
        <f>H107/G107</f>
        <v>1.088800792864222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265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68" t="s">
        <v>6</v>
      </c>
      <c r="B113" s="169"/>
      <c r="C113" s="169"/>
      <c r="D113" s="169"/>
      <c r="E113" s="169"/>
      <c r="F113" s="169"/>
      <c r="G113" s="169"/>
      <c r="H113" s="169"/>
      <c r="I113" s="169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68" t="s">
        <v>10</v>
      </c>
      <c r="B117" s="169"/>
      <c r="C117" s="169"/>
      <c r="D117" s="169"/>
      <c r="E117" s="169"/>
      <c r="F117" s="169"/>
      <c r="G117" s="169"/>
      <c r="H117" s="169"/>
      <c r="I117" s="169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204" t="s">
        <v>85</v>
      </c>
      <c r="D122" s="205"/>
      <c r="E122" s="205"/>
      <c r="F122" s="205" t="s">
        <v>101</v>
      </c>
      <c r="G122" s="205" t="s">
        <v>74</v>
      </c>
      <c r="H122" s="205"/>
      <c r="I122" s="205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82" t="s">
        <v>13</v>
      </c>
      <c r="B127" s="183"/>
      <c r="C127" s="183"/>
      <c r="D127" s="183"/>
      <c r="E127" s="183"/>
      <c r="F127" s="183"/>
      <c r="G127" s="183"/>
      <c r="H127" s="183"/>
      <c r="I127" s="183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300</v>
      </c>
      <c r="H128" s="130" t="s">
        <v>300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68" t="s">
        <v>9</v>
      </c>
      <c r="B134" s="169"/>
      <c r="C134" s="169"/>
      <c r="D134" s="169"/>
      <c r="E134" s="169"/>
      <c r="F134" s="169"/>
      <c r="G134" s="169"/>
      <c r="H134" s="169"/>
      <c r="I134" s="169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68" t="s">
        <v>158</v>
      </c>
      <c r="B138" s="169"/>
      <c r="C138" s="169"/>
      <c r="D138" s="169"/>
      <c r="E138" s="169"/>
      <c r="F138" s="169"/>
      <c r="G138" s="169"/>
      <c r="H138" s="169"/>
      <c r="I138" s="169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7">
        <v>45</v>
      </c>
      <c r="B140" s="177" t="s">
        <v>45</v>
      </c>
      <c r="C140" s="208" t="s">
        <v>160</v>
      </c>
      <c r="D140" s="25"/>
      <c r="E140" s="47" t="s">
        <v>161</v>
      </c>
      <c r="F140" s="142" t="s">
        <v>222</v>
      </c>
      <c r="G140" s="109" t="s">
        <v>297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206"/>
      <c r="B141" s="206"/>
      <c r="C141" s="209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207"/>
      <c r="B142" s="207"/>
      <c r="C142" s="210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306</v>
      </c>
      <c r="D145" s="48" t="s">
        <v>261</v>
      </c>
      <c r="E145" s="48" t="s">
        <v>307</v>
      </c>
      <c r="F145" s="143"/>
    </row>
    <row r="146" spans="3:6" x14ac:dyDescent="0.3">
      <c r="C146" s="48" t="s">
        <v>104</v>
      </c>
      <c r="D146" s="48"/>
      <c r="E146" s="202"/>
      <c r="F146" s="202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303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203" t="s">
        <v>304</v>
      </c>
      <c r="F149" s="203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298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305</v>
      </c>
    </row>
  </sheetData>
  <mergeCells count="82"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6:F146"/>
    <mergeCell ref="E149:F149"/>
    <mergeCell ref="C122:I122"/>
    <mergeCell ref="A140:A142"/>
    <mergeCell ref="B140:B142"/>
    <mergeCell ref="C140:C142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41:A46"/>
    <mergeCell ref="B41:B46"/>
    <mergeCell ref="C41:C46"/>
    <mergeCell ref="A62:A63"/>
    <mergeCell ref="A85:A87"/>
    <mergeCell ref="A49:A52"/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2022-10-08T14:16:35Z</dcterms:modified>
</cp:coreProperties>
</file>