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74" i="2" l="1"/>
  <c r="I76" i="2" l="1"/>
  <c r="H22" i="2" l="1"/>
  <c r="I66" i="2" l="1"/>
  <c r="G57" i="2" l="1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G24" i="2" s="1"/>
  <c r="F28" i="2"/>
  <c r="H64" i="2" l="1"/>
  <c r="H28" i="2" l="1"/>
  <c r="F15" i="2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<sst xmlns="http://schemas.openxmlformats.org/spreadsheetml/2006/main" count="464" uniqueCount="312">
  <si>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</si>
  <si>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</si>
  <si>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</si>
  <si>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</si>
  <si>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</si>
  <si>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</si>
  <si>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</si>
  <si>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</si>
  <si>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</si>
  <si>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</si>
  <si>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</si>
  <si>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</si>
  <si>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</si>
  <si>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</si>
  <si>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</si>
  <si>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</si>
  <si>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</si>
  <si>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</si>
  <si>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</si>
  <si>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</si>
  <si>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</si>
  <si>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</si>
  <si>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</si>
  <si>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</si>
  <si>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</si>
  <si>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</si>
  <si>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</si>
  <si>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</si>
  <si>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</si>
  <si>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</si>
  <si>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</si>
  <si>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</si>
  <si>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</si>
  <si>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</si>
  <si>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</si>
  <si>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</si>
  <si>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</si>
  <si>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</si>
  <si>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</si>
  <si>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</si>
  <si>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</si>
  <si>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</si>
  <si>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</si>
  <si>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</si>
  <si>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</si>
  <si>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</si>
  <si>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</si>
  <si>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</si>
  <si>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</si>
  <si>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</si>
  <si>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</si>
  <si>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</si>
  <si>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</si>
  <si>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</si>
  <si>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</si>
  <si>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</si>
  <si>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</si>
  <si>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</si>
  <si>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</si>
  <si>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</si>
  <si>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</si>
  <si>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</si>
  <si>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</si>
  <si>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</si>
  <si>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</si>
  <si>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</si>
  <si>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</si>
  <si>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</si>
  <si>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</si>
  <si>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</si>
  <si>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</si>
  <si>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</si>
  <si>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</si>
  <si>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</si>
  <si>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</si>
  <si>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</si>
  <si>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</si>
  <si>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</si>
  <si>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</si>
  <si>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</si>
  <si>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</si>
  <si>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</si>
  <si>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</si>
  <si>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</si>
  <si>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</si>
  <si>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</si>
  <si>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</si>
  <si>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</si>
  <si>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</si>
  <si>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</si>
  <si>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</si>
  <si>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</si>
  <si>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</si>
  <si>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</si>
  <si>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</si>
  <si>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</si>
  <si>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</si>
  <si>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</si>
  <si>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</si>
  <si>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</si>
  <si>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</si>
  <si>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</si>
  <si>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</si>
  <si>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</si>
  <si>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</si>
  <si>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</si>
  <si>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</si>
  <si>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</si>
  <si>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</si>
  <si>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</si>
  <si>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</si>
  <si>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</si>
  <si>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</si>
  <si>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</si>
  <si>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</si>
  <si>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</si>
  <si>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</si>
  <si>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</si>
  <si>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</si>
  <si>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</si>
  <si>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</si>
  <si>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</si>
  <si>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</si>
  <si>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</si>
  <si>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</si>
  <si>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</si>
  <si>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</si>
  <si>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</si>
  <si>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</si>
  <si>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</si>
  <si>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</si>
  <si>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</si>
  <si>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</si>
  <si>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</si>
  <si>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</si>
  <si>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</si>
  <si>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</si>
  <si>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</si>
  <si>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</si>
  <si>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</si>
  <si>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</si>
  <si>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</si>
  <si>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</si>
  <si>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</si>
  <si>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</si>
  <si>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</si>
  <si>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</si>
  <si>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</si>
  <si>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</si>
  <si>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</si>
  <si>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</si>
  <si>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</si>
  <si>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</si>
  <si>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</si>
  <si>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</si>
  <si>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</si>
  <si>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</si>
  <si>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</si>
  <si>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</si>
  <si>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</si>
  <si>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</si>
  <si>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</si>
  <si>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</si>
  <si>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</si>
  <si>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</si>
  <si>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</si>
  <si>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</si>
  <si>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</si>
  <si>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</si>
  <si>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</si>
  <si>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</si>
  <si>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</si>
  <si>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</si>
  <si>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</si>
  <si>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</si>
  <si>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</si>
  <si>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</si>
  <si>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</si>
  <si>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</si>
  <si>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</si>
  <si>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</si>
  <si>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</si>
  <si>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</si>
  <si>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</si>
  <si>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</si>
  <si>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</si>
  <si>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</si>
  <si>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</si>
  <si>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</si>
  <si>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</si>
  <si>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</si>
  <si>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</si>
  <si>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</si>
  <si>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</si>
  <si>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</si>
  <si>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</si>
  <si>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</si>
  <si>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</si>
  <si>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</si>
  <si>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</si>
  <si>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</si>
  <si>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</si>
  <si>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</si>
  <si>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</si>
  <si>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</si>
  <si>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</si>
  <si>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</si>
  <si>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</si>
  <si>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</si>
  <si>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</si>
  <si>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</si>
  <si>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</si>
  <si>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</si>
  <si>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</si>
  <si>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</si>
  <si>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</si>
  <si>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</si>
  <si>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</si>
  <si>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</si>
  <si>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</si>
  <si>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</si>
  <si>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</si>
  <si>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</si>
  <si>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</si>
  <si>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</si>
  <si>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</si>
  <si>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</si>
  <si>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</si>
  <si>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</si>
  <si>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</si>
  <si>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</si>
  <si>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</si>
  <si>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</si>
  <si>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</si>
  <si>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</si>
  <si>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</si>
  <si>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</si>
  <si>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</si>
  <si>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</si>
  <si>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</si>
  <si>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</si>
  <si>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</si>
  <si>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</si>
  <si>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</si>
  <si>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</si>
  <si>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</si>
  <si>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</si>
  <si>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</si>
  <si>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</si>
  <si>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</si>
  <si>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</si>
  <si>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</si>
  <si>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</si>
  <si>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</si>
  <si>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</si>
  <si>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</si>
  <si>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</si>
  <si>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</si>
  <si>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</si>
  <si>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</si>
  <si>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</si>
  <si>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</si>
  <si>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</si>
  <si>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</si>
  <si>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Глава Администрации </t>
  </si>
  <si>
    <t>В.М. Садовников</t>
  </si>
  <si>
    <t>Увеличение доходов от безвозмездных поступлений от физических и юридических лиц</t>
  </si>
  <si>
    <t>Начальник финансового управления</t>
  </si>
  <si>
    <t>Е.А. Медведева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</si>
  <si>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</si>
  <si>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</si>
  <si>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</si>
  <si>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</si>
  <si>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</si>
  <si>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</si>
  <si>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</si>
  <si>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</si>
  <si>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</si>
  <si>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</si>
  <si>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</si>
  <si>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</si>
  <si>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</si>
  <si>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</si>
  <si>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</si>
  <si>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</si>
  <si>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</si>
  <si>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</si>
  <si>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</si>
  <si>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</si>
  <si>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</si>
  <si>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</si>
  <si>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</si>
  <si>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</si>
  <si>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</si>
  <si>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</si>
  <si>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</si>
  <si>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</si>
  <si>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</si>
  <si>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</si>
  <si>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</si>
  <si>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</si>
  <si>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</si>
  <si>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</si>
  <si>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</si>
  <si>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</si>
  <si>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08.06.2022 г.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</si>
  <si>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</si>
  <si>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</si>
  <si>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по состоянию на 01 июля 2022 года</t>
  </si>
  <si>
    <t>Исполнено на отчетную дату (01.07.2022)</t>
  </si>
  <si>
    <t>В январе-июне 2022 года предъявлено 44 досудебных предупреждений на сумму 841,49 тыс. руб, в досудебном порядке оплачено1 031,1 тыс. руб.</t>
  </si>
  <si>
    <t>фактическое поступление на 01.07.2021 года составило 24,65 тыс. руб, на 01.07.2022 г- 11,47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</si>
</sst>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topLeftCell="A79" zoomScale="60" workbookViewId="0">
      <selection activeCell="H28" sqref="H28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6" customWidth="1"/>
    <col min="7" max="7" width="24.85546875" style="144" customWidth="1"/>
    <col min="8" max="8" width="16.42578125" style="144" customWidth="1"/>
    <col min="9" max="9" width="14.5703125" style="144" customWidth="1"/>
    <col min="10" max="16384" width="9.140625" style="2"/>
  </cols>
  <sheetData>
    <row r="1" spans="1:9" ht="20.25" customHeight="1" x14ac:dyDescent="0.25">
      <c r="A1" s="218" t="s">
        <v>72</v>
      </c>
      <c r="B1" s="218"/>
      <c r="C1" s="218"/>
      <c r="D1" s="218"/>
      <c r="E1" s="218"/>
      <c r="F1" s="218"/>
      <c r="G1" s="218"/>
      <c r="H1" s="218"/>
      <c r="I1" s="218"/>
    </row>
    <row r="2" spans="1:9" ht="20.25" customHeight="1" x14ac:dyDescent="0.25">
      <c r="A2" s="218" t="s">
        <v>104</v>
      </c>
      <c r="B2" s="218"/>
      <c r="C2" s="218"/>
      <c r="D2" s="218"/>
      <c r="E2" s="218"/>
      <c r="F2" s="218"/>
      <c r="G2" s="218"/>
      <c r="H2" s="218"/>
      <c r="I2" s="218"/>
    </row>
    <row r="3" spans="1:9" ht="20.25" customHeight="1" x14ac:dyDescent="0.25">
      <c r="A3" s="218" t="s">
        <v>308</v>
      </c>
      <c r="B3" s="218"/>
      <c r="C3" s="218"/>
      <c r="D3" s="218"/>
      <c r="E3" s="218"/>
      <c r="F3" s="218"/>
      <c r="G3" s="218"/>
      <c r="H3" s="218"/>
      <c r="I3" s="218"/>
    </row>
    <row r="4" spans="1:9" ht="20.25" customHeight="1" x14ac:dyDescent="0.25">
      <c r="A4" s="217" t="s">
        <v>53</v>
      </c>
      <c r="B4" s="217"/>
      <c r="C4" s="217"/>
      <c r="D4" s="217"/>
      <c r="E4" s="217"/>
      <c r="F4" s="217"/>
      <c r="G4" s="217"/>
      <c r="H4" s="217"/>
      <c r="I4" s="217"/>
    </row>
    <row r="5" spans="1:9" ht="20.25" customHeight="1" x14ac:dyDescent="0.25">
      <c r="A5" s="217" t="s">
        <v>64</v>
      </c>
      <c r="B5" s="217"/>
      <c r="C5" s="217"/>
      <c r="D5" s="217"/>
      <c r="E5" s="217"/>
      <c r="F5" s="217"/>
      <c r="G5" s="217"/>
      <c r="H5" s="217"/>
      <c r="I5" s="217"/>
    </row>
    <row r="6" spans="1:9" ht="20.25" customHeight="1" x14ac:dyDescent="0.25">
      <c r="A6" s="217" t="s">
        <v>54</v>
      </c>
      <c r="B6" s="217"/>
      <c r="C6" s="217"/>
      <c r="D6" s="217"/>
      <c r="E6" s="217"/>
      <c r="F6" s="217"/>
      <c r="G6" s="217"/>
      <c r="H6" s="217"/>
      <c r="I6" s="217"/>
    </row>
    <row r="7" spans="1:9" ht="21" thickBot="1" x14ac:dyDescent="0.3">
      <c r="B7" s="211"/>
      <c r="C7" s="211"/>
      <c r="D7" s="211"/>
      <c r="E7" s="211"/>
      <c r="F7" s="211"/>
      <c r="G7" s="211"/>
      <c r="H7" s="211"/>
      <c r="I7" s="211"/>
    </row>
    <row r="8" spans="1:9" s="4" customFormat="1" ht="75" customHeight="1" x14ac:dyDescent="0.25">
      <c r="A8" s="197" t="s">
        <v>0</v>
      </c>
      <c r="B8" s="172" t="s">
        <v>61</v>
      </c>
      <c r="C8" s="200" t="s">
        <v>1</v>
      </c>
      <c r="D8" s="200"/>
      <c r="E8" s="172" t="s">
        <v>59</v>
      </c>
      <c r="F8" s="175" t="s">
        <v>58</v>
      </c>
      <c r="G8" s="175"/>
      <c r="H8" s="175"/>
      <c r="I8" s="176"/>
    </row>
    <row r="9" spans="1:9" s="4" customFormat="1" ht="69" customHeight="1" x14ac:dyDescent="0.25">
      <c r="A9" s="198"/>
      <c r="B9" s="173"/>
      <c r="C9" s="201"/>
      <c r="D9" s="201"/>
      <c r="E9" s="173"/>
      <c r="F9" s="212" t="s">
        <v>55</v>
      </c>
      <c r="G9" s="213"/>
      <c r="H9" s="214" t="s">
        <v>309</v>
      </c>
      <c r="I9" s="212"/>
    </row>
    <row r="10" spans="1:9" s="4" customFormat="1" ht="21.75" customHeight="1" x14ac:dyDescent="0.25">
      <c r="A10" s="198"/>
      <c r="B10" s="173"/>
      <c r="C10" s="177" t="s">
        <v>62</v>
      </c>
      <c r="D10" s="177" t="s">
        <v>63</v>
      </c>
      <c r="E10" s="173"/>
      <c r="F10" s="195" t="s">
        <v>163</v>
      </c>
      <c r="G10" s="98" t="s">
        <v>56</v>
      </c>
      <c r="H10" s="195" t="s">
        <v>112</v>
      </c>
      <c r="I10" s="215" t="s">
        <v>57</v>
      </c>
    </row>
    <row r="11" spans="1:9" s="4" customFormat="1" ht="42.75" customHeight="1" thickBot="1" x14ac:dyDescent="0.3">
      <c r="A11" s="199"/>
      <c r="B11" s="174"/>
      <c r="C11" s="178"/>
      <c r="D11" s="178"/>
      <c r="E11" s="174"/>
      <c r="F11" s="196"/>
      <c r="G11" s="99" t="s">
        <v>303</v>
      </c>
      <c r="H11" s="196"/>
      <c r="I11" s="216"/>
    </row>
    <row r="12" spans="1:9" s="4" customFormat="1" ht="33.75" customHeight="1" x14ac:dyDescent="0.25">
      <c r="A12" s="170" t="s">
        <v>65</v>
      </c>
      <c r="B12" s="171"/>
      <c r="C12" s="171"/>
      <c r="D12" s="171"/>
      <c r="E12" s="171"/>
      <c r="F12" s="171"/>
      <c r="G12" s="171"/>
      <c r="H12" s="171"/>
      <c r="I12" s="171"/>
    </row>
    <row r="13" spans="1:9" s="4" customFormat="1" ht="24.75" customHeight="1" x14ac:dyDescent="0.25">
      <c r="A13" s="219" t="s">
        <v>60</v>
      </c>
      <c r="B13" s="220"/>
      <c r="C13" s="220"/>
      <c r="D13" s="23"/>
      <c r="E13" s="24"/>
      <c r="F13" s="100">
        <f>F14+F24</f>
        <v>276553.96388</v>
      </c>
      <c r="G13" s="100">
        <f>G14+G24</f>
        <v>99377.231390000001</v>
      </c>
      <c r="H13" s="101">
        <f>H14+H24</f>
        <v>37373.780639999997</v>
      </c>
      <c r="I13" s="102">
        <f>IF(OR(G13=0,H13=0),"",H13/G13)</f>
        <v>0.37607991405323854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103">
        <f>F15+F20+F22+F23</f>
        <v>26585.002679999998</v>
      </c>
      <c r="G14" s="103">
        <f>G15+G20+G22+G23</f>
        <v>1035</v>
      </c>
      <c r="H14" s="103">
        <f>H15+H20+H22+H23</f>
        <v>1313.1279999999999</v>
      </c>
      <c r="I14" s="104">
        <f>H15/G15</f>
        <v>1.0059512195121951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5">
        <f>SUM(F16:F19)</f>
        <v>23601.445</v>
      </c>
      <c r="G15" s="105">
        <f>SUM(G16:G19)</f>
        <v>1025</v>
      </c>
      <c r="H15" s="105">
        <f>SUM(H16:H19)</f>
        <v>1031.0999999999999</v>
      </c>
      <c r="I15" s="104">
        <f>H15/G15</f>
        <v>1.0059512195121951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255</v>
      </c>
      <c r="F16" s="106">
        <v>75</v>
      </c>
      <c r="G16" s="107">
        <v>25</v>
      </c>
      <c r="H16" s="107">
        <v>0</v>
      </c>
      <c r="I16" s="108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256</v>
      </c>
      <c r="F17" s="107">
        <v>14175.445</v>
      </c>
      <c r="G17" s="109">
        <v>0</v>
      </c>
      <c r="H17" s="109">
        <v>0</v>
      </c>
      <c r="I17" s="110">
        <v>0</v>
      </c>
    </row>
    <row r="18" spans="1:9" ht="48.75" customHeight="1" x14ac:dyDescent="0.25">
      <c r="A18" s="20">
        <v>4</v>
      </c>
      <c r="B18" s="91" t="s">
        <v>35</v>
      </c>
      <c r="C18" s="31" t="s">
        <v>131</v>
      </c>
      <c r="D18" s="5"/>
      <c r="E18" s="47" t="s">
        <v>257</v>
      </c>
      <c r="F18" s="107">
        <v>1192</v>
      </c>
      <c r="G18" s="107">
        <v>0</v>
      </c>
      <c r="H18" s="107">
        <v>0</v>
      </c>
      <c r="I18" s="110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310</v>
      </c>
      <c r="F19" s="109">
        <v>8159</v>
      </c>
      <c r="G19" s="109">
        <v>1000</v>
      </c>
      <c r="H19" s="111">
        <v>1031.0999999999999</v>
      </c>
      <c r="I19" s="110">
        <f>H19/G19</f>
        <v>1.0310999999999999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2">
        <f>SUM(F21:F21)</f>
        <v>86</v>
      </c>
      <c r="G20" s="112">
        <f>SUM(G21:G21)</f>
        <v>10</v>
      </c>
      <c r="H20" s="113">
        <f>SUM(H21:H21)</f>
        <v>0</v>
      </c>
      <c r="I20" s="110">
        <f t="shared" ref="I20:I21" si="0">H20/G20</f>
        <v>0</v>
      </c>
    </row>
    <row r="21" spans="1:9" s="9" customFormat="1" ht="150.75" customHeight="1" x14ac:dyDescent="0.25">
      <c r="A21" s="27">
        <v>7</v>
      </c>
      <c r="B21" s="26" t="s">
        <v>46</v>
      </c>
      <c r="C21" s="147" t="s">
        <v>114</v>
      </c>
      <c r="D21" s="12"/>
      <c r="E21" s="34" t="s">
        <v>311</v>
      </c>
      <c r="F21" s="114">
        <v>86</v>
      </c>
      <c r="G21" s="109">
        <v>10</v>
      </c>
      <c r="H21" s="107">
        <v>0</v>
      </c>
      <c r="I21" s="148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6" t="s">
        <v>266</v>
      </c>
      <c r="F22" s="115">
        <v>2031.1</v>
      </c>
      <c r="G22" s="115">
        <v>0</v>
      </c>
      <c r="H22" s="113">
        <f>38.565+46.2+89.3+107.963</f>
        <v>282.02800000000002</v>
      </c>
      <c r="I22" s="116">
        <v>0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6" t="s">
        <v>266</v>
      </c>
      <c r="F23" s="115">
        <v>866.4576800000001</v>
      </c>
      <c r="G23" s="115">
        <v>0</v>
      </c>
      <c r="H23" s="113">
        <v>0</v>
      </c>
      <c r="I23" s="116">
        <v>0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7">
        <f>F28+F73</f>
        <v>249968.96120000002</v>
      </c>
      <c r="G24" s="117">
        <f>G28+G73</f>
        <v>98342.231390000001</v>
      </c>
      <c r="H24" s="117">
        <f>H28+H73</f>
        <v>36060.65264</v>
      </c>
      <c r="I24" s="104">
        <f t="shared" ref="I24:I76" si="1">IF(OR(G24=0,H24=0),"",H24/G24)</f>
        <v>0.36668532054141345</v>
      </c>
    </row>
    <row r="25" spans="1:9" s="15" customFormat="1" ht="22.5" x14ac:dyDescent="0.35">
      <c r="A25" s="179" t="s">
        <v>71</v>
      </c>
      <c r="B25" s="180"/>
      <c r="C25" s="181"/>
      <c r="D25" s="16"/>
      <c r="E25" s="16"/>
      <c r="F25" s="117">
        <f>F24-F26</f>
        <v>70656.077320000011</v>
      </c>
      <c r="G25" s="117">
        <f>G24-G26</f>
        <v>26594.842090000006</v>
      </c>
      <c r="H25" s="117">
        <f>H24-H26</f>
        <v>8610.2526399999988</v>
      </c>
      <c r="I25" s="104">
        <f t="shared" si="1"/>
        <v>0.32375648672257251</v>
      </c>
    </row>
    <row r="26" spans="1:9" s="15" customFormat="1" ht="38.25" customHeight="1" x14ac:dyDescent="0.35">
      <c r="A26" s="179" t="s">
        <v>300</v>
      </c>
      <c r="B26" s="180"/>
      <c r="C26" s="181"/>
      <c r="D26" s="16"/>
      <c r="E26" s="16"/>
      <c r="F26" s="117">
        <v>179312.88388000001</v>
      </c>
      <c r="G26" s="117">
        <v>71747.389299999995</v>
      </c>
      <c r="H26" s="103">
        <v>27450.400000000001</v>
      </c>
      <c r="I26" s="104">
        <f t="shared" si="1"/>
        <v>0.38259789335637895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7"/>
      <c r="F27" s="107"/>
      <c r="G27" s="118"/>
      <c r="H27" s="118"/>
      <c r="I27" s="108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3">
        <f>F29+F58+F64+F68</f>
        <v>198613.65120000002</v>
      </c>
      <c r="G28" s="113">
        <f t="shared" ref="G28:H28" si="2">G29+G58+G64+G68</f>
        <v>91366.821389999997</v>
      </c>
      <c r="H28" s="113">
        <f t="shared" si="2"/>
        <v>34454.699999999997</v>
      </c>
      <c r="I28" s="119">
        <f t="shared" si="1"/>
        <v>0.37710297322186398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39"/>
      <c r="F29" s="120">
        <f>F30+F31+F32+F34+F35+F36+F37+F38+F39+F40+F41+F42+F43+F44+F47+F49+F50+F33+F45+F46+F48+F51+F53+F54+F55+F56+F57</f>
        <v>183675.08990000002</v>
      </c>
      <c r="G29" s="120">
        <f t="shared" ref="G29:H29" si="3">G30+G31+G32+G34+G35+G36+G37+G38+G39+G40+G41+G42+G43+G44+G47+G49+G50+G33+G45+G46+G48+G51+G53+G54+G55+G56+G57</f>
        <v>86413.383669999996</v>
      </c>
      <c r="H29" s="120">
        <f t="shared" si="3"/>
        <v>33132.199999999997</v>
      </c>
      <c r="I29" s="108">
        <f t="shared" si="1"/>
        <v>0.38341514465545057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7" t="s">
        <v>100</v>
      </c>
      <c r="F30" s="121">
        <v>4499.67</v>
      </c>
      <c r="G30" s="107">
        <v>157.196</v>
      </c>
      <c r="H30" s="107">
        <v>157.19999999999999</v>
      </c>
      <c r="I30" s="108">
        <f>H30/G30</f>
        <v>1.0000254459401001</v>
      </c>
    </row>
    <row r="31" spans="1:9" ht="99.75" customHeight="1" x14ac:dyDescent="0.25">
      <c r="A31" s="63">
        <v>13</v>
      </c>
      <c r="B31" s="65" t="s">
        <v>91</v>
      </c>
      <c r="C31" s="64" t="s">
        <v>132</v>
      </c>
      <c r="D31" s="31" t="s">
        <v>100</v>
      </c>
      <c r="E31" s="47" t="s">
        <v>133</v>
      </c>
      <c r="F31" s="121">
        <v>1615</v>
      </c>
      <c r="G31" s="109">
        <v>0</v>
      </c>
      <c r="H31" s="109">
        <v>0</v>
      </c>
      <c r="I31" s="122">
        <v>0</v>
      </c>
    </row>
    <row r="32" spans="1:9" s="55" customFormat="1" ht="54.75" customHeight="1" x14ac:dyDescent="0.25">
      <c r="A32" s="162">
        <v>14</v>
      </c>
      <c r="B32" s="156" t="s">
        <v>92</v>
      </c>
      <c r="C32" s="154" t="s">
        <v>165</v>
      </c>
      <c r="D32" s="31"/>
      <c r="E32" s="47" t="s">
        <v>134</v>
      </c>
      <c r="F32" s="121">
        <v>2071</v>
      </c>
      <c r="G32" s="109">
        <v>0</v>
      </c>
      <c r="H32" s="109">
        <v>0</v>
      </c>
      <c r="I32" s="122">
        <v>0</v>
      </c>
    </row>
    <row r="33" spans="1:9" s="67" customFormat="1" ht="50.25" customHeight="1" x14ac:dyDescent="0.25">
      <c r="A33" s="164"/>
      <c r="B33" s="158"/>
      <c r="C33" s="155"/>
      <c r="D33" s="31"/>
      <c r="E33" s="47" t="s">
        <v>135</v>
      </c>
      <c r="F33" s="121">
        <v>1126</v>
      </c>
      <c r="G33" s="109">
        <v>0</v>
      </c>
      <c r="H33" s="109">
        <v>0</v>
      </c>
      <c r="I33" s="122">
        <v>0</v>
      </c>
    </row>
    <row r="34" spans="1:9" s="59" customFormat="1" ht="93.75" x14ac:dyDescent="0.25">
      <c r="A34" s="63">
        <v>15</v>
      </c>
      <c r="B34" s="57" t="s">
        <v>117</v>
      </c>
      <c r="C34" s="88" t="s">
        <v>138</v>
      </c>
      <c r="D34" s="30"/>
      <c r="E34" s="47" t="s">
        <v>140</v>
      </c>
      <c r="F34" s="121">
        <v>1496</v>
      </c>
      <c r="G34" s="109">
        <v>0</v>
      </c>
      <c r="H34" s="109">
        <v>0</v>
      </c>
      <c r="I34" s="108">
        <v>0</v>
      </c>
    </row>
    <row r="35" spans="1:9" s="59" customFormat="1" ht="75" x14ac:dyDescent="0.25">
      <c r="A35" s="162">
        <v>16</v>
      </c>
      <c r="B35" s="154" t="s">
        <v>136</v>
      </c>
      <c r="C35" s="154" t="s">
        <v>139</v>
      </c>
      <c r="D35" s="30"/>
      <c r="E35" s="47" t="s">
        <v>141</v>
      </c>
      <c r="F35" s="121">
        <v>1944.6</v>
      </c>
      <c r="G35" s="109">
        <v>0</v>
      </c>
      <c r="H35" s="109">
        <v>0</v>
      </c>
      <c r="I35" s="108">
        <v>0</v>
      </c>
    </row>
    <row r="36" spans="1:9" s="78" customFormat="1" ht="225" x14ac:dyDescent="0.25">
      <c r="A36" s="164"/>
      <c r="B36" s="155"/>
      <c r="C36" s="155"/>
      <c r="D36" s="30"/>
      <c r="E36" s="11" t="s">
        <v>225</v>
      </c>
      <c r="F36" s="121">
        <v>2761</v>
      </c>
      <c r="G36" s="109">
        <v>0</v>
      </c>
      <c r="H36" s="107">
        <v>0</v>
      </c>
      <c r="I36" s="108">
        <v>0</v>
      </c>
    </row>
    <row r="37" spans="1:9" s="59" customFormat="1" ht="56.25" x14ac:dyDescent="0.25">
      <c r="A37" s="162">
        <v>17</v>
      </c>
      <c r="B37" s="154" t="s">
        <v>137</v>
      </c>
      <c r="C37" s="154" t="s">
        <v>143</v>
      </c>
      <c r="D37" s="30"/>
      <c r="E37" s="11" t="s">
        <v>166</v>
      </c>
      <c r="F37" s="121">
        <v>763</v>
      </c>
      <c r="G37" s="109">
        <v>0</v>
      </c>
      <c r="H37" s="109">
        <v>0</v>
      </c>
      <c r="I37" s="108">
        <v>0</v>
      </c>
    </row>
    <row r="38" spans="1:9" s="78" customFormat="1" ht="225" x14ac:dyDescent="0.25">
      <c r="A38" s="164"/>
      <c r="B38" s="155"/>
      <c r="C38" s="155"/>
      <c r="D38" s="30"/>
      <c r="E38" s="11" t="s">
        <v>258</v>
      </c>
      <c r="F38" s="121">
        <v>18291.599999999999</v>
      </c>
      <c r="G38" s="107">
        <v>0</v>
      </c>
      <c r="H38" s="107">
        <v>0</v>
      </c>
      <c r="I38" s="108">
        <v>0</v>
      </c>
    </row>
    <row r="39" spans="1:9" s="78" customFormat="1" ht="150" x14ac:dyDescent="0.25">
      <c r="A39" s="77">
        <v>18</v>
      </c>
      <c r="B39" s="38" t="s">
        <v>142</v>
      </c>
      <c r="C39" s="88" t="s">
        <v>227</v>
      </c>
      <c r="D39" s="30"/>
      <c r="E39" s="11" t="s">
        <v>226</v>
      </c>
      <c r="F39" s="121">
        <v>876.8</v>
      </c>
      <c r="G39" s="107">
        <v>0</v>
      </c>
      <c r="H39" s="107">
        <v>0</v>
      </c>
      <c r="I39" s="108">
        <v>0</v>
      </c>
    </row>
    <row r="40" spans="1:9" s="78" customFormat="1" ht="94.5" customHeight="1" x14ac:dyDescent="0.25">
      <c r="A40" s="77">
        <v>19</v>
      </c>
      <c r="B40" s="38" t="s">
        <v>197</v>
      </c>
      <c r="C40" s="80" t="s">
        <v>200</v>
      </c>
      <c r="D40" s="30"/>
      <c r="E40" s="11" t="s">
        <v>270</v>
      </c>
      <c r="F40" s="121">
        <v>219.47094999999999</v>
      </c>
      <c r="G40" s="109">
        <v>165</v>
      </c>
      <c r="H40" s="107">
        <v>82.3</v>
      </c>
      <c r="I40" s="108">
        <f t="shared" si="1"/>
        <v>0.49878787878787878</v>
      </c>
    </row>
    <row r="41" spans="1:9" s="85" customFormat="1" ht="37.5" customHeight="1" x14ac:dyDescent="0.25">
      <c r="A41" s="162">
        <v>20</v>
      </c>
      <c r="B41" s="156" t="s">
        <v>199</v>
      </c>
      <c r="C41" s="156" t="s">
        <v>201</v>
      </c>
      <c r="D41" s="30"/>
      <c r="E41" s="11" t="s">
        <v>250</v>
      </c>
      <c r="F41" s="121">
        <v>312.7</v>
      </c>
      <c r="G41" s="107">
        <v>0</v>
      </c>
      <c r="H41" s="107">
        <v>0</v>
      </c>
      <c r="I41" s="108" t="e">
        <f>H41/G41</f>
        <v>#DIV/0!</v>
      </c>
    </row>
    <row r="42" spans="1:9" s="82" customFormat="1" ht="131.25" x14ac:dyDescent="0.25">
      <c r="A42" s="163"/>
      <c r="B42" s="157"/>
      <c r="C42" s="157"/>
      <c r="D42" s="30"/>
      <c r="E42" s="11" t="s">
        <v>228</v>
      </c>
      <c r="F42" s="121">
        <v>17926.2</v>
      </c>
      <c r="G42" s="107">
        <v>10493.4</v>
      </c>
      <c r="H42" s="107">
        <v>5246.7</v>
      </c>
      <c r="I42" s="108">
        <f>H42/G42</f>
        <v>0.5</v>
      </c>
    </row>
    <row r="43" spans="1:9" s="82" customFormat="1" ht="150" x14ac:dyDescent="0.25">
      <c r="A43" s="163"/>
      <c r="B43" s="157"/>
      <c r="C43" s="157"/>
      <c r="D43" s="30"/>
      <c r="E43" s="11" t="s">
        <v>229</v>
      </c>
      <c r="F43" s="121">
        <v>20720.8</v>
      </c>
      <c r="G43" s="107">
        <v>13440.5</v>
      </c>
      <c r="H43" s="107">
        <v>6720.3</v>
      </c>
      <c r="I43" s="108">
        <f>H43/G43</f>
        <v>0.50000372009969873</v>
      </c>
    </row>
    <row r="44" spans="1:9" s="85" customFormat="1" ht="37.5" x14ac:dyDescent="0.25">
      <c r="A44" s="163"/>
      <c r="B44" s="157"/>
      <c r="C44" s="157"/>
      <c r="D44" s="30"/>
      <c r="E44" s="11" t="s">
        <v>271</v>
      </c>
      <c r="F44" s="121">
        <v>1124.21748</v>
      </c>
      <c r="G44" s="107">
        <v>903.23748000000001</v>
      </c>
      <c r="H44" s="107">
        <v>451.6</v>
      </c>
      <c r="I44" s="108">
        <f>H44/G44</f>
        <v>0.49997925241100494</v>
      </c>
    </row>
    <row r="45" spans="1:9" s="96" customFormat="1" ht="243.75" x14ac:dyDescent="0.25">
      <c r="A45" s="163"/>
      <c r="B45" s="157"/>
      <c r="C45" s="157"/>
      <c r="D45" s="30"/>
      <c r="E45" s="11" t="s">
        <v>272</v>
      </c>
      <c r="F45" s="121">
        <v>15626.17799</v>
      </c>
      <c r="G45" s="107">
        <v>14424.164290000001</v>
      </c>
      <c r="H45" s="107">
        <v>7212.1</v>
      </c>
      <c r="I45" s="108">
        <f t="shared" ref="I45:I46" si="4">H45/G45</f>
        <v>0.50000123785334394</v>
      </c>
    </row>
    <row r="46" spans="1:9" s="96" customFormat="1" ht="243.75" x14ac:dyDescent="0.25">
      <c r="A46" s="164"/>
      <c r="B46" s="158"/>
      <c r="C46" s="158"/>
      <c r="D46" s="30"/>
      <c r="E46" s="11" t="s">
        <v>273</v>
      </c>
      <c r="F46" s="121">
        <v>50268.319779999998</v>
      </c>
      <c r="G46" s="107">
        <f>27038-2308.4085</f>
        <v>24729.591499999999</v>
      </c>
      <c r="H46" s="107">
        <v>2651.9</v>
      </c>
      <c r="I46" s="108">
        <f t="shared" si="4"/>
        <v>0.10723589995410965</v>
      </c>
    </row>
    <row r="47" spans="1:9" s="82" customFormat="1" ht="136.5" customHeight="1" x14ac:dyDescent="0.25">
      <c r="A47" s="162">
        <v>21</v>
      </c>
      <c r="B47" s="154" t="s">
        <v>202</v>
      </c>
      <c r="C47" s="154" t="s">
        <v>203</v>
      </c>
      <c r="D47" s="30"/>
      <c r="E47" s="11" t="s">
        <v>274</v>
      </c>
      <c r="F47" s="121">
        <v>2062.5</v>
      </c>
      <c r="G47" s="107">
        <v>1207.3</v>
      </c>
      <c r="H47" s="107">
        <v>603.70000000000005</v>
      </c>
      <c r="I47" s="108">
        <f>H47/G47</f>
        <v>0.50004141472707697</v>
      </c>
    </row>
    <row r="48" spans="1:9" s="96" customFormat="1" ht="33.75" customHeight="1" x14ac:dyDescent="0.25">
      <c r="A48" s="164"/>
      <c r="B48" s="155"/>
      <c r="C48" s="155"/>
      <c r="D48" s="30"/>
      <c r="E48" s="11" t="s">
        <v>275</v>
      </c>
      <c r="F48" s="121">
        <v>439.6968</v>
      </c>
      <c r="G48" s="107">
        <v>329.77260000000001</v>
      </c>
      <c r="H48" s="107">
        <v>164.9</v>
      </c>
      <c r="I48" s="108">
        <f>H48/G48</f>
        <v>0.5000415437789556</v>
      </c>
    </row>
    <row r="49" spans="1:9" s="82" customFormat="1" ht="272.25" customHeight="1" x14ac:dyDescent="0.25">
      <c r="A49" s="162">
        <v>22</v>
      </c>
      <c r="B49" s="154" t="s">
        <v>204</v>
      </c>
      <c r="C49" s="156" t="s">
        <v>205</v>
      </c>
      <c r="D49" s="30"/>
      <c r="E49" s="11" t="s">
        <v>276</v>
      </c>
      <c r="F49" s="121">
        <v>9229.0153399999999</v>
      </c>
      <c r="G49" s="107">
        <v>0</v>
      </c>
      <c r="H49" s="107">
        <v>0</v>
      </c>
      <c r="I49" s="108">
        <v>0</v>
      </c>
    </row>
    <row r="50" spans="1:9" s="85" customFormat="1" ht="105" customHeight="1" x14ac:dyDescent="0.25">
      <c r="A50" s="163"/>
      <c r="B50" s="159"/>
      <c r="C50" s="157"/>
      <c r="D50" s="30"/>
      <c r="E50" s="11" t="s">
        <v>277</v>
      </c>
      <c r="F50" s="121">
        <v>726.62</v>
      </c>
      <c r="G50" s="111">
        <v>490.53</v>
      </c>
      <c r="H50" s="107">
        <v>245.3</v>
      </c>
      <c r="I50" s="108">
        <f t="shared" si="1"/>
        <v>0.50007135139542946</v>
      </c>
    </row>
    <row r="51" spans="1:9" s="96" customFormat="1" ht="246.75" customHeight="1" x14ac:dyDescent="0.25">
      <c r="A51" s="163"/>
      <c r="B51" s="159"/>
      <c r="C51" s="157"/>
      <c r="D51" s="30"/>
      <c r="E51" s="154" t="s">
        <v>278</v>
      </c>
      <c r="F51" s="160">
        <v>10965.19296</v>
      </c>
      <c r="G51" s="150">
        <v>7310.1286399999999</v>
      </c>
      <c r="H51" s="150">
        <v>3655.1</v>
      </c>
      <c r="I51" s="152">
        <f>H51/G51</f>
        <v>0.50000488089905892</v>
      </c>
    </row>
    <row r="52" spans="1:9" s="96" customFormat="1" ht="229.5" customHeight="1" x14ac:dyDescent="0.25">
      <c r="A52" s="164"/>
      <c r="B52" s="155"/>
      <c r="C52" s="158"/>
      <c r="D52" s="30"/>
      <c r="E52" s="155"/>
      <c r="F52" s="161"/>
      <c r="G52" s="151"/>
      <c r="H52" s="151"/>
      <c r="I52" s="153"/>
    </row>
    <row r="53" spans="1:9" s="96" customFormat="1" ht="103.5" customHeight="1" x14ac:dyDescent="0.25">
      <c r="A53" s="94">
        <v>23</v>
      </c>
      <c r="B53" s="97" t="s">
        <v>280</v>
      </c>
      <c r="C53" s="95" t="s">
        <v>279</v>
      </c>
      <c r="D53" s="30"/>
      <c r="E53" s="93" t="s">
        <v>281</v>
      </c>
      <c r="F53" s="123">
        <v>1318.5955899999999</v>
      </c>
      <c r="G53" s="124">
        <v>1217.16516</v>
      </c>
      <c r="H53" s="125">
        <v>608.6</v>
      </c>
      <c r="I53" s="126">
        <f t="shared" ref="I53:I58" si="5">H53/G53</f>
        <v>0.50001431194432155</v>
      </c>
    </row>
    <row r="54" spans="1:9" s="96" customFormat="1" ht="45" customHeight="1" x14ac:dyDescent="0.25">
      <c r="A54" s="94">
        <v>24</v>
      </c>
      <c r="B54" s="93" t="s">
        <v>283</v>
      </c>
      <c r="C54" s="95" t="s">
        <v>282</v>
      </c>
      <c r="D54" s="30"/>
      <c r="E54" s="93" t="s">
        <v>284</v>
      </c>
      <c r="F54" s="123">
        <v>318.57335999999998</v>
      </c>
      <c r="G54" s="124">
        <v>238.93002000000001</v>
      </c>
      <c r="H54" s="125">
        <v>119.5</v>
      </c>
      <c r="I54" s="126">
        <f t="shared" si="5"/>
        <v>0.50014644455309543</v>
      </c>
    </row>
    <row r="55" spans="1:9" s="96" customFormat="1" ht="149.25" customHeight="1" x14ac:dyDescent="0.25">
      <c r="A55" s="94">
        <v>25</v>
      </c>
      <c r="B55" s="97" t="s">
        <v>285</v>
      </c>
      <c r="C55" s="95" t="s">
        <v>286</v>
      </c>
      <c r="D55" s="30"/>
      <c r="E55" s="93" t="s">
        <v>287</v>
      </c>
      <c r="F55" s="123">
        <v>4249.0229600000002</v>
      </c>
      <c r="G55" s="124">
        <v>3399.21837</v>
      </c>
      <c r="H55" s="125">
        <v>1699.6</v>
      </c>
      <c r="I55" s="126">
        <f t="shared" si="5"/>
        <v>0.49999729790822467</v>
      </c>
    </row>
    <row r="56" spans="1:9" s="96" customFormat="1" ht="141" customHeight="1" x14ac:dyDescent="0.25">
      <c r="A56" s="94">
        <v>26</v>
      </c>
      <c r="B56" s="93" t="s">
        <v>288</v>
      </c>
      <c r="C56" s="95" t="s">
        <v>289</v>
      </c>
      <c r="D56" s="30"/>
      <c r="E56" s="93" t="s">
        <v>290</v>
      </c>
      <c r="F56" s="123">
        <v>5333.4639399999996</v>
      </c>
      <c r="G56" s="124">
        <v>4208.0406599999997</v>
      </c>
      <c r="H56" s="125">
        <v>2104</v>
      </c>
      <c r="I56" s="126">
        <f t="shared" si="5"/>
        <v>0.49999516877291772</v>
      </c>
    </row>
    <row r="57" spans="1:9" s="96" customFormat="1" ht="210.75" customHeight="1" x14ac:dyDescent="0.25">
      <c r="A57" s="94">
        <v>27</v>
      </c>
      <c r="B57" s="93" t="s">
        <v>292</v>
      </c>
      <c r="C57" s="95" t="s">
        <v>291</v>
      </c>
      <c r="D57" s="30"/>
      <c r="E57" s="93" t="s">
        <v>293</v>
      </c>
      <c r="F57" s="123">
        <v>7389.85275</v>
      </c>
      <c r="G57" s="124">
        <f>880.40459+1269.34485+1246.06868+197.86358+105.52725</f>
        <v>3699.2089500000002</v>
      </c>
      <c r="H57" s="125">
        <v>1409.4</v>
      </c>
      <c r="I57" s="126">
        <f t="shared" si="5"/>
        <v>0.38100037576952772</v>
      </c>
    </row>
    <row r="58" spans="1:9" ht="112.5" x14ac:dyDescent="0.25">
      <c r="A58" s="63">
        <v>28</v>
      </c>
      <c r="B58" s="38" t="s">
        <v>20</v>
      </c>
      <c r="C58" s="31" t="s">
        <v>81</v>
      </c>
      <c r="D58" s="30"/>
      <c r="E58" s="71" t="s">
        <v>106</v>
      </c>
      <c r="F58" s="121">
        <f>F59+F61+F62+F63</f>
        <v>12024.74768</v>
      </c>
      <c r="G58" s="121">
        <f t="shared" ref="G58:H58" si="6">G59+G61+G62+G63</f>
        <v>4287.0443599999999</v>
      </c>
      <c r="H58" s="121">
        <f t="shared" si="6"/>
        <v>989.3</v>
      </c>
      <c r="I58" s="108">
        <f t="shared" si="5"/>
        <v>0.2307650485799965</v>
      </c>
    </row>
    <row r="59" spans="1:9" ht="37.5" x14ac:dyDescent="0.25">
      <c r="A59" s="63">
        <v>29</v>
      </c>
      <c r="B59" s="38" t="s">
        <v>93</v>
      </c>
      <c r="C59" s="35" t="s">
        <v>82</v>
      </c>
      <c r="D59" s="30"/>
      <c r="E59" s="31" t="s">
        <v>144</v>
      </c>
      <c r="F59" s="121">
        <v>2326</v>
      </c>
      <c r="G59" s="109">
        <v>0</v>
      </c>
      <c r="H59" s="107">
        <v>0</v>
      </c>
      <c r="I59" s="108">
        <v>0</v>
      </c>
    </row>
    <row r="60" spans="1:9" ht="56.25" hidden="1" x14ac:dyDescent="0.25">
      <c r="A60" s="20">
        <v>24</v>
      </c>
      <c r="B60" s="38" t="s">
        <v>21</v>
      </c>
      <c r="C60" s="31" t="s">
        <v>14</v>
      </c>
      <c r="D60" s="30"/>
      <c r="E60" s="71" t="s">
        <v>106</v>
      </c>
      <c r="F60" s="121"/>
      <c r="G60" s="121"/>
      <c r="H60" s="107"/>
      <c r="I60" s="108">
        <v>0</v>
      </c>
    </row>
    <row r="61" spans="1:9" s="59" customFormat="1" ht="37.5" x14ac:dyDescent="0.25">
      <c r="A61" s="20">
        <v>30</v>
      </c>
      <c r="B61" s="57" t="s">
        <v>94</v>
      </c>
      <c r="C61" s="66" t="s">
        <v>82</v>
      </c>
      <c r="D61" s="30"/>
      <c r="E61" s="26" t="s">
        <v>145</v>
      </c>
      <c r="F61" s="121">
        <v>630</v>
      </c>
      <c r="G61" s="107">
        <v>0</v>
      </c>
      <c r="H61" s="107">
        <v>0</v>
      </c>
      <c r="I61" s="108">
        <v>0</v>
      </c>
    </row>
    <row r="62" spans="1:9" s="85" customFormat="1" ht="75" x14ac:dyDescent="0.25">
      <c r="A62" s="162">
        <v>31</v>
      </c>
      <c r="B62" s="154" t="s">
        <v>230</v>
      </c>
      <c r="C62" s="154" t="s">
        <v>231</v>
      </c>
      <c r="D62" s="30"/>
      <c r="E62" s="26" t="s">
        <v>294</v>
      </c>
      <c r="F62" s="121">
        <v>2803.0674600000002</v>
      </c>
      <c r="G62" s="107">
        <v>1978.6358600000001</v>
      </c>
      <c r="H62" s="107">
        <v>989.3</v>
      </c>
      <c r="I62" s="108">
        <f>H62/G62</f>
        <v>0.49999093820123119</v>
      </c>
    </row>
    <row r="63" spans="1:9" s="96" customFormat="1" ht="75" x14ac:dyDescent="0.25">
      <c r="A63" s="164"/>
      <c r="B63" s="155"/>
      <c r="C63" s="155"/>
      <c r="D63" s="30"/>
      <c r="E63" s="26" t="s">
        <v>298</v>
      </c>
      <c r="F63" s="121">
        <v>6265.6802200000002</v>
      </c>
      <c r="G63" s="107">
        <v>2308.4085</v>
      </c>
      <c r="H63" s="107">
        <v>0</v>
      </c>
      <c r="I63" s="108">
        <f>H63/G63</f>
        <v>0</v>
      </c>
    </row>
    <row r="64" spans="1:9" ht="37.5" x14ac:dyDescent="0.25">
      <c r="A64" s="20">
        <v>32</v>
      </c>
      <c r="B64" s="53" t="s">
        <v>21</v>
      </c>
      <c r="C64" s="83" t="s">
        <v>118</v>
      </c>
      <c r="D64" s="30"/>
      <c r="E64" s="71" t="s">
        <v>106</v>
      </c>
      <c r="F64" s="121">
        <f>F65+F67</f>
        <v>2191.8874800000003</v>
      </c>
      <c r="G64" s="121">
        <f t="shared" ref="G64:H64" si="7">G65+G67</f>
        <v>0</v>
      </c>
      <c r="H64" s="120">
        <f t="shared" si="7"/>
        <v>0</v>
      </c>
      <c r="I64" s="108">
        <v>0</v>
      </c>
    </row>
    <row r="65" spans="1:17" ht="87.75" customHeight="1" x14ac:dyDescent="0.25">
      <c r="A65" s="20">
        <v>33</v>
      </c>
      <c r="B65" s="54" t="s">
        <v>109</v>
      </c>
      <c r="C65" s="33" t="s">
        <v>167</v>
      </c>
      <c r="D65" s="30"/>
      <c r="E65" s="11" t="s">
        <v>295</v>
      </c>
      <c r="F65" s="121">
        <v>568.8874800000001</v>
      </c>
      <c r="G65" s="107">
        <v>0</v>
      </c>
      <c r="H65" s="107">
        <v>0</v>
      </c>
      <c r="I65" s="108">
        <v>0</v>
      </c>
      <c r="K65" s="184"/>
      <c r="L65" s="184"/>
      <c r="M65" s="184"/>
      <c r="N65" s="184"/>
      <c r="O65" s="184"/>
      <c r="P65" s="184"/>
      <c r="Q65" s="184"/>
    </row>
    <row r="66" spans="1:17" ht="56.25" hidden="1" x14ac:dyDescent="0.25">
      <c r="A66" s="20">
        <v>30</v>
      </c>
      <c r="B66" s="37" t="s">
        <v>110</v>
      </c>
      <c r="C66" s="36" t="s">
        <v>119</v>
      </c>
      <c r="D66" s="30"/>
      <c r="E66" s="47" t="s">
        <v>120</v>
      </c>
      <c r="F66" s="121">
        <v>0</v>
      </c>
      <c r="G66" s="109">
        <v>0</v>
      </c>
      <c r="H66" s="107">
        <v>0</v>
      </c>
      <c r="I66" s="108" t="e">
        <f t="shared" ref="I66" si="8">H66/G66</f>
        <v>#DIV/0!</v>
      </c>
    </row>
    <row r="67" spans="1:17" s="78" customFormat="1" ht="168.75" x14ac:dyDescent="0.25">
      <c r="A67" s="20">
        <v>34</v>
      </c>
      <c r="B67" s="79" t="s">
        <v>233</v>
      </c>
      <c r="C67" s="33" t="s">
        <v>198</v>
      </c>
      <c r="D67" s="30"/>
      <c r="E67" s="47" t="s">
        <v>232</v>
      </c>
      <c r="F67" s="121">
        <v>1623</v>
      </c>
      <c r="G67" s="109">
        <v>0</v>
      </c>
      <c r="H67" s="107">
        <v>0</v>
      </c>
      <c r="I67" s="108">
        <v>0</v>
      </c>
    </row>
    <row r="68" spans="1:17" ht="131.25" x14ac:dyDescent="0.25">
      <c r="A68" s="20">
        <v>35</v>
      </c>
      <c r="B68" s="37" t="s">
        <v>111</v>
      </c>
      <c r="C68" s="31" t="s">
        <v>83</v>
      </c>
      <c r="D68" s="30"/>
      <c r="E68" s="52" t="s">
        <v>106</v>
      </c>
      <c r="F68" s="120">
        <f>F69</f>
        <v>721.92614000000003</v>
      </c>
      <c r="G68" s="120">
        <f t="shared" ref="G68:H68" si="9">G69</f>
        <v>666.39336000000003</v>
      </c>
      <c r="H68" s="120">
        <f t="shared" si="9"/>
        <v>333.2</v>
      </c>
      <c r="I68" s="108">
        <f>I69</f>
        <v>0.50000498204243804</v>
      </c>
    </row>
    <row r="69" spans="1:17" ht="117.75" customHeight="1" x14ac:dyDescent="0.25">
      <c r="A69" s="20">
        <v>36</v>
      </c>
      <c r="B69" s="37" t="s">
        <v>95</v>
      </c>
      <c r="C69" s="35" t="s">
        <v>296</v>
      </c>
      <c r="D69" s="30"/>
      <c r="E69" s="47" t="s">
        <v>299</v>
      </c>
      <c r="F69" s="121">
        <v>721.92614000000003</v>
      </c>
      <c r="G69" s="107">
        <v>666.39336000000003</v>
      </c>
      <c r="H69" s="107">
        <v>333.2</v>
      </c>
      <c r="I69" s="108">
        <f>H69/G69</f>
        <v>0.50000498204243804</v>
      </c>
    </row>
    <row r="70" spans="1:17" ht="104.25" hidden="1" customHeight="1" x14ac:dyDescent="0.25">
      <c r="A70" s="20" t="e">
        <f>#REF!+1</f>
        <v>#REF!</v>
      </c>
      <c r="B70" s="37"/>
      <c r="C70" s="70"/>
      <c r="D70" s="30"/>
      <c r="E70" s="47"/>
      <c r="F70" s="121"/>
      <c r="G70" s="109"/>
      <c r="H70" s="127"/>
      <c r="I70" s="108">
        <v>0</v>
      </c>
    </row>
    <row r="71" spans="1:17" s="55" customFormat="1" hidden="1" x14ac:dyDescent="0.25">
      <c r="A71" s="20"/>
      <c r="B71" s="37"/>
      <c r="C71" s="35"/>
      <c r="D71" s="5"/>
      <c r="E71" s="47"/>
      <c r="F71" s="107"/>
      <c r="G71" s="109"/>
      <c r="H71" s="127"/>
      <c r="I71" s="122" t="str">
        <f t="shared" si="1"/>
        <v/>
      </c>
    </row>
    <row r="72" spans="1:17" s="55" customFormat="1" hidden="1" x14ac:dyDescent="0.25">
      <c r="A72" s="20"/>
      <c r="B72" s="37"/>
      <c r="C72" s="35"/>
      <c r="D72" s="5"/>
      <c r="E72" s="47"/>
      <c r="F72" s="107"/>
      <c r="G72" s="109"/>
      <c r="H72" s="127"/>
      <c r="I72" s="122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3">
        <f>F74+F75+F76</f>
        <v>51355.31</v>
      </c>
      <c r="G73" s="113">
        <f t="shared" ref="G73:H73" si="10">G74+G75+G76</f>
        <v>6975.41</v>
      </c>
      <c r="H73" s="113">
        <f t="shared" si="10"/>
        <v>1605.9526399999997</v>
      </c>
      <c r="I73" s="119">
        <f t="shared" ref="I73" si="11">IF(OR(G73=0,H73=0),"",H73/G73)</f>
        <v>0.23023057282654349</v>
      </c>
    </row>
    <row r="74" spans="1:17" s="8" customFormat="1" ht="177" customHeight="1" x14ac:dyDescent="0.25">
      <c r="A74" s="20">
        <v>37</v>
      </c>
      <c r="B74" s="51" t="s">
        <v>27</v>
      </c>
      <c r="C74" s="33" t="s">
        <v>96</v>
      </c>
      <c r="D74" s="30"/>
      <c r="E74" s="58" t="s">
        <v>121</v>
      </c>
      <c r="F74" s="107">
        <v>44829</v>
      </c>
      <c r="G74" s="109">
        <v>4143</v>
      </c>
      <c r="H74" s="107">
        <f>1075.5+0.1+63.55264</f>
        <v>1139.1526399999998</v>
      </c>
      <c r="I74" s="122">
        <f t="shared" si="1"/>
        <v>0.2749583972966449</v>
      </c>
    </row>
    <row r="75" spans="1:17" s="8" customFormat="1" ht="118.5" customHeight="1" x14ac:dyDescent="0.25">
      <c r="A75" s="20">
        <v>38</v>
      </c>
      <c r="B75" s="51" t="s">
        <v>146</v>
      </c>
      <c r="C75" s="33" t="s">
        <v>147</v>
      </c>
      <c r="D75" s="30"/>
      <c r="E75" s="37" t="s">
        <v>148</v>
      </c>
      <c r="F75" s="107">
        <v>604</v>
      </c>
      <c r="G75" s="109">
        <v>0</v>
      </c>
      <c r="H75" s="107">
        <v>0</v>
      </c>
      <c r="I75" s="122">
        <v>0</v>
      </c>
    </row>
    <row r="76" spans="1:17" s="8" customFormat="1" ht="132" thickBot="1" x14ac:dyDescent="0.3">
      <c r="A76" s="27">
        <v>39</v>
      </c>
      <c r="B76" s="26" t="s">
        <v>192</v>
      </c>
      <c r="C76" s="35" t="s">
        <v>307</v>
      </c>
      <c r="D76" s="149"/>
      <c r="E76" s="11" t="s">
        <v>297</v>
      </c>
      <c r="F76" s="109">
        <v>5922.3099999999995</v>
      </c>
      <c r="G76" s="109">
        <v>2832.41</v>
      </c>
      <c r="H76" s="107">
        <v>466.8</v>
      </c>
      <c r="I76" s="122">
        <f t="shared" si="1"/>
        <v>0.16480664875494722</v>
      </c>
    </row>
    <row r="77" spans="1:17" s="8" customFormat="1" ht="64.5" hidden="1" customHeight="1" x14ac:dyDescent="0.25">
      <c r="A77" s="20"/>
      <c r="B77" s="26"/>
      <c r="C77" s="36"/>
      <c r="D77" s="30"/>
      <c r="E77" s="47"/>
      <c r="F77" s="109">
        <v>0</v>
      </c>
      <c r="G77" s="109">
        <v>0</v>
      </c>
      <c r="H77" s="109">
        <v>0</v>
      </c>
      <c r="I77" s="108">
        <v>0</v>
      </c>
    </row>
    <row r="78" spans="1:17" s="8" customFormat="1" ht="45" hidden="1" customHeight="1" thickBot="1" x14ac:dyDescent="0.3">
      <c r="A78" s="20"/>
      <c r="B78" s="26"/>
      <c r="C78" s="40"/>
      <c r="D78" s="30"/>
      <c r="E78" s="47"/>
      <c r="F78" s="109">
        <v>0</v>
      </c>
      <c r="G78" s="109">
        <v>0</v>
      </c>
      <c r="H78" s="109">
        <v>0</v>
      </c>
      <c r="I78" s="108">
        <v>0</v>
      </c>
    </row>
    <row r="79" spans="1:17" ht="18.75" customHeight="1" x14ac:dyDescent="0.25">
      <c r="A79" s="197" t="s">
        <v>0</v>
      </c>
      <c r="B79" s="172" t="s">
        <v>61</v>
      </c>
      <c r="C79" s="200" t="s">
        <v>1</v>
      </c>
      <c r="D79" s="200"/>
      <c r="E79" s="172" t="s">
        <v>59</v>
      </c>
      <c r="F79" s="175" t="s">
        <v>70</v>
      </c>
      <c r="G79" s="175"/>
      <c r="H79" s="175"/>
      <c r="I79" s="176"/>
    </row>
    <row r="80" spans="1:17" x14ac:dyDescent="0.25">
      <c r="A80" s="198"/>
      <c r="B80" s="173"/>
      <c r="C80" s="201"/>
      <c r="D80" s="201"/>
      <c r="E80" s="173"/>
      <c r="F80" s="188" t="s">
        <v>105</v>
      </c>
      <c r="G80" s="188" t="s">
        <v>67</v>
      </c>
      <c r="H80" s="188"/>
      <c r="I80" s="190"/>
    </row>
    <row r="81" spans="1:9" ht="18.75" x14ac:dyDescent="0.25">
      <c r="A81" s="198"/>
      <c r="B81" s="173"/>
      <c r="C81" s="177" t="s">
        <v>62</v>
      </c>
      <c r="D81" s="177" t="s">
        <v>63</v>
      </c>
      <c r="E81" s="173"/>
      <c r="F81" s="188"/>
      <c r="G81" s="195" t="s">
        <v>68</v>
      </c>
      <c r="H81" s="188" t="s">
        <v>69</v>
      </c>
      <c r="I81" s="190" t="s">
        <v>57</v>
      </c>
    </row>
    <row r="82" spans="1:9" ht="24.75" customHeight="1" thickBot="1" x14ac:dyDescent="0.3">
      <c r="A82" s="199"/>
      <c r="B82" s="174"/>
      <c r="C82" s="178"/>
      <c r="D82" s="178"/>
      <c r="E82" s="174"/>
      <c r="F82" s="189"/>
      <c r="G82" s="196"/>
      <c r="H82" s="189"/>
      <c r="I82" s="191"/>
    </row>
    <row r="83" spans="1:9" ht="36.75" customHeight="1" x14ac:dyDescent="0.25">
      <c r="A83" s="170" t="s">
        <v>66</v>
      </c>
      <c r="B83" s="171"/>
      <c r="C83" s="171"/>
      <c r="D83" s="171"/>
      <c r="E83" s="171"/>
      <c r="F83" s="171"/>
      <c r="G83" s="171"/>
      <c r="H83" s="171"/>
      <c r="I83" s="171"/>
    </row>
    <row r="84" spans="1:9" ht="36.75" customHeight="1" x14ac:dyDescent="0.25">
      <c r="A84" s="168" t="s">
        <v>40</v>
      </c>
      <c r="B84" s="169"/>
      <c r="C84" s="169"/>
      <c r="D84" s="169"/>
      <c r="E84" s="169"/>
      <c r="F84" s="169"/>
      <c r="G84" s="169"/>
      <c r="H84" s="169"/>
      <c r="I84" s="169"/>
    </row>
    <row r="85" spans="1:9" s="9" customFormat="1" ht="210.75" customHeight="1" x14ac:dyDescent="0.25">
      <c r="A85" s="165">
        <v>1</v>
      </c>
      <c r="B85" s="192" t="s">
        <v>7</v>
      </c>
      <c r="C85" s="31" t="s">
        <v>234</v>
      </c>
      <c r="D85" s="71"/>
      <c r="E85" s="87" t="s">
        <v>168</v>
      </c>
      <c r="F85" s="139" t="s">
        <v>101</v>
      </c>
      <c r="G85" s="129" t="s">
        <v>74</v>
      </c>
      <c r="H85" s="129" t="s">
        <v>74</v>
      </c>
      <c r="I85" s="122">
        <v>1</v>
      </c>
    </row>
    <row r="86" spans="1:9" ht="113.25" customHeight="1" x14ac:dyDescent="0.25">
      <c r="A86" s="166"/>
      <c r="B86" s="193"/>
      <c r="C86" s="10" t="s">
        <v>169</v>
      </c>
      <c r="D86" s="41"/>
      <c r="E86" s="185" t="s">
        <v>170</v>
      </c>
      <c r="F86" s="139" t="s">
        <v>101</v>
      </c>
      <c r="G86" s="129" t="s">
        <v>74</v>
      </c>
      <c r="H86" s="129" t="s">
        <v>74</v>
      </c>
      <c r="I86" s="122">
        <v>1</v>
      </c>
    </row>
    <row r="87" spans="1:9" ht="91.5" customHeight="1" x14ac:dyDescent="0.25">
      <c r="A87" s="167"/>
      <c r="B87" s="194"/>
      <c r="C87" s="10" t="s">
        <v>42</v>
      </c>
      <c r="D87" s="41"/>
      <c r="E87" s="186"/>
      <c r="F87" s="128" t="s">
        <v>101</v>
      </c>
      <c r="G87" s="129" t="s">
        <v>74</v>
      </c>
      <c r="H87" s="129" t="s">
        <v>74</v>
      </c>
      <c r="I87" s="122">
        <v>1</v>
      </c>
    </row>
    <row r="88" spans="1:9" ht="96.75" customHeight="1" x14ac:dyDescent="0.25">
      <c r="A88" s="20">
        <v>2</v>
      </c>
      <c r="B88" s="45" t="s">
        <v>11</v>
      </c>
      <c r="C88" s="10" t="s">
        <v>73</v>
      </c>
      <c r="D88" s="41"/>
      <c r="E88" s="186"/>
      <c r="F88" s="128" t="s">
        <v>101</v>
      </c>
      <c r="G88" s="129" t="s">
        <v>74</v>
      </c>
      <c r="H88" s="129" t="s">
        <v>74</v>
      </c>
      <c r="I88" s="122">
        <v>1</v>
      </c>
    </row>
    <row r="89" spans="1:9" ht="40.5" customHeight="1" x14ac:dyDescent="0.25">
      <c r="A89" s="20">
        <v>3</v>
      </c>
      <c r="B89" s="45" t="s">
        <v>16</v>
      </c>
      <c r="C89" s="10" t="s">
        <v>235</v>
      </c>
      <c r="D89" s="41"/>
      <c r="E89" s="187"/>
      <c r="F89" s="128" t="s">
        <v>101</v>
      </c>
      <c r="G89" s="129" t="s">
        <v>74</v>
      </c>
      <c r="H89" s="129" t="s">
        <v>74</v>
      </c>
      <c r="I89" s="122">
        <v>1</v>
      </c>
    </row>
    <row r="90" spans="1:9" s="59" customFormat="1" ht="40.5" customHeight="1" x14ac:dyDescent="0.25">
      <c r="A90" s="168" t="s">
        <v>41</v>
      </c>
      <c r="B90" s="169"/>
      <c r="C90" s="169"/>
      <c r="D90" s="169"/>
      <c r="E90" s="169"/>
      <c r="F90" s="169"/>
      <c r="G90" s="169"/>
      <c r="H90" s="169"/>
      <c r="I90" s="169"/>
    </row>
    <row r="91" spans="1:9" s="59" customFormat="1" ht="40.5" customHeight="1" x14ac:dyDescent="0.25">
      <c r="A91" s="18">
        <v>4</v>
      </c>
      <c r="B91" s="45" t="s">
        <v>19</v>
      </c>
      <c r="C91" s="10" t="s">
        <v>171</v>
      </c>
      <c r="D91" s="41"/>
      <c r="E91" s="61" t="s">
        <v>172</v>
      </c>
      <c r="F91" s="128" t="s">
        <v>101</v>
      </c>
      <c r="G91" s="129" t="s">
        <v>74</v>
      </c>
      <c r="H91" s="129" t="s">
        <v>74</v>
      </c>
      <c r="I91" s="122">
        <v>1</v>
      </c>
    </row>
    <row r="92" spans="1:9" s="67" customFormat="1" ht="53.25" customHeight="1" x14ac:dyDescent="0.25">
      <c r="A92" s="18">
        <v>5</v>
      </c>
      <c r="B92" s="45" t="s">
        <v>20</v>
      </c>
      <c r="C92" s="10" t="s">
        <v>173</v>
      </c>
      <c r="D92" s="41"/>
      <c r="E92" s="86" t="s">
        <v>174</v>
      </c>
      <c r="F92" s="128" t="s">
        <v>101</v>
      </c>
      <c r="G92" s="129" t="s">
        <v>74</v>
      </c>
      <c r="H92" s="129" t="s">
        <v>74</v>
      </c>
      <c r="I92" s="122">
        <v>1</v>
      </c>
    </row>
    <row r="93" spans="1:9" ht="36.75" customHeight="1" x14ac:dyDescent="0.25">
      <c r="A93" s="168" t="s">
        <v>51</v>
      </c>
      <c r="B93" s="169"/>
      <c r="C93" s="169"/>
      <c r="D93" s="169"/>
      <c r="E93" s="169"/>
      <c r="F93" s="169"/>
      <c r="G93" s="169"/>
      <c r="H93" s="169"/>
      <c r="I93" s="169"/>
    </row>
    <row r="94" spans="1:9" ht="156.75" customHeight="1" x14ac:dyDescent="0.25">
      <c r="A94" s="20">
        <v>6</v>
      </c>
      <c r="B94" s="45" t="s">
        <v>27</v>
      </c>
      <c r="C94" s="31" t="s">
        <v>236</v>
      </c>
      <c r="D94" s="41"/>
      <c r="E94" s="47" t="s">
        <v>206</v>
      </c>
      <c r="F94" s="128" t="s">
        <v>101</v>
      </c>
      <c r="G94" s="129" t="s">
        <v>74</v>
      </c>
      <c r="H94" s="129" t="s">
        <v>74</v>
      </c>
      <c r="I94" s="122">
        <v>1</v>
      </c>
    </row>
    <row r="95" spans="1:9" s="59" customFormat="1" ht="126" customHeight="1" x14ac:dyDescent="0.25">
      <c r="A95" s="20">
        <v>7</v>
      </c>
      <c r="B95" s="45" t="s">
        <v>28</v>
      </c>
      <c r="C95" s="31" t="s">
        <v>237</v>
      </c>
      <c r="D95" s="41"/>
      <c r="E95" s="47" t="s">
        <v>149</v>
      </c>
      <c r="F95" s="128" t="s">
        <v>150</v>
      </c>
      <c r="G95" s="129">
        <v>50</v>
      </c>
      <c r="H95" s="129">
        <v>56</v>
      </c>
      <c r="I95" s="122">
        <f>H95/G95</f>
        <v>1.1200000000000001</v>
      </c>
    </row>
    <row r="96" spans="1:9" ht="58.5" customHeight="1" x14ac:dyDescent="0.25">
      <c r="A96" s="20">
        <v>8</v>
      </c>
      <c r="B96" s="45" t="s">
        <v>29</v>
      </c>
      <c r="C96" s="32" t="s">
        <v>43</v>
      </c>
      <c r="D96" s="41"/>
      <c r="E96" s="11" t="s">
        <v>207</v>
      </c>
      <c r="F96" s="128" t="s">
        <v>101</v>
      </c>
      <c r="G96" s="129" t="s">
        <v>74</v>
      </c>
      <c r="H96" s="129" t="s">
        <v>74</v>
      </c>
      <c r="I96" s="122">
        <v>1</v>
      </c>
    </row>
    <row r="97" spans="1:9" s="59" customFormat="1" ht="58.5" customHeight="1" x14ac:dyDescent="0.25">
      <c r="A97" s="20">
        <v>9</v>
      </c>
      <c r="B97" s="45" t="s">
        <v>30</v>
      </c>
      <c r="C97" s="32" t="s">
        <v>208</v>
      </c>
      <c r="D97" s="41"/>
      <c r="E97" s="47" t="s">
        <v>209</v>
      </c>
      <c r="F97" s="128" t="s">
        <v>101</v>
      </c>
      <c r="G97" s="129" t="s">
        <v>74</v>
      </c>
      <c r="H97" s="129" t="s">
        <v>74</v>
      </c>
      <c r="I97" s="122">
        <v>1</v>
      </c>
    </row>
    <row r="98" spans="1:9" ht="49.5" customHeight="1" x14ac:dyDescent="0.25">
      <c r="A98" s="20">
        <v>10</v>
      </c>
      <c r="B98" s="45" t="s">
        <v>31</v>
      </c>
      <c r="C98" s="10" t="s">
        <v>210</v>
      </c>
      <c r="D98" s="41"/>
      <c r="E98" s="11" t="s">
        <v>211</v>
      </c>
      <c r="F98" s="128" t="s">
        <v>101</v>
      </c>
      <c r="G98" s="129" t="s">
        <v>74</v>
      </c>
      <c r="H98" s="129" t="s">
        <v>74</v>
      </c>
      <c r="I98" s="122">
        <v>1</v>
      </c>
    </row>
    <row r="99" spans="1:9" ht="36.75" customHeight="1" x14ac:dyDescent="0.25">
      <c r="A99" s="168" t="s">
        <v>49</v>
      </c>
      <c r="B99" s="169"/>
      <c r="C99" s="169"/>
      <c r="D99" s="169"/>
      <c r="E99" s="169"/>
      <c r="F99" s="169"/>
      <c r="G99" s="169"/>
      <c r="H99" s="169"/>
      <c r="I99" s="169"/>
    </row>
    <row r="100" spans="1:9" ht="75.75" customHeight="1" x14ac:dyDescent="0.25">
      <c r="A100" s="20">
        <v>11</v>
      </c>
      <c r="B100" s="45" t="s">
        <v>36</v>
      </c>
      <c r="C100" s="11" t="s">
        <v>77</v>
      </c>
      <c r="D100" s="41"/>
      <c r="E100" s="11" t="s">
        <v>238</v>
      </c>
      <c r="F100" s="128" t="s">
        <v>240</v>
      </c>
      <c r="G100" s="129" t="s">
        <v>74</v>
      </c>
      <c r="H100" s="129" t="s">
        <v>74</v>
      </c>
      <c r="I100" s="122">
        <v>1</v>
      </c>
    </row>
    <row r="101" spans="1:9" s="89" customFormat="1" ht="316.5" customHeight="1" x14ac:dyDescent="0.25">
      <c r="A101" s="18">
        <v>12</v>
      </c>
      <c r="B101" s="45" t="s">
        <v>122</v>
      </c>
      <c r="C101" s="11" t="s">
        <v>113</v>
      </c>
      <c r="D101" s="41"/>
      <c r="E101" s="11" t="s">
        <v>151</v>
      </c>
      <c r="F101" s="128" t="s">
        <v>260</v>
      </c>
      <c r="G101" s="129">
        <v>150</v>
      </c>
      <c r="H101" s="129">
        <v>44</v>
      </c>
      <c r="I101" s="122">
        <f>H101/G101</f>
        <v>0.29333333333333333</v>
      </c>
    </row>
    <row r="102" spans="1:9" s="59" customFormat="1" ht="134.25" customHeight="1" x14ac:dyDescent="0.25">
      <c r="A102" s="62">
        <v>13</v>
      </c>
      <c r="B102" s="45" t="s">
        <v>50</v>
      </c>
      <c r="C102" s="11" t="s">
        <v>175</v>
      </c>
      <c r="D102" s="41"/>
      <c r="E102" s="47" t="s">
        <v>176</v>
      </c>
      <c r="F102" s="128" t="s">
        <v>239</v>
      </c>
      <c r="G102" s="129" t="s">
        <v>74</v>
      </c>
      <c r="H102" s="129" t="s">
        <v>74</v>
      </c>
      <c r="I102" s="122">
        <v>1</v>
      </c>
    </row>
    <row r="103" spans="1:9" ht="36.75" customHeight="1" x14ac:dyDescent="0.25">
      <c r="A103" s="168" t="s">
        <v>38</v>
      </c>
      <c r="B103" s="169"/>
      <c r="C103" s="169"/>
      <c r="D103" s="169"/>
      <c r="E103" s="169"/>
      <c r="F103" s="169"/>
      <c r="G103" s="169"/>
      <c r="H103" s="169"/>
      <c r="I103" s="169"/>
    </row>
    <row r="104" spans="1:9" ht="146.25" customHeight="1" x14ac:dyDescent="0.25">
      <c r="A104" s="20">
        <v>14</v>
      </c>
      <c r="B104" s="45" t="s">
        <v>44</v>
      </c>
      <c r="C104" s="31" t="s">
        <v>78</v>
      </c>
      <c r="D104" s="41"/>
      <c r="E104" s="47" t="s">
        <v>212</v>
      </c>
      <c r="F104" s="128" t="s">
        <v>102</v>
      </c>
      <c r="G104" s="129">
        <v>12</v>
      </c>
      <c r="H104" s="129">
        <v>5</v>
      </c>
      <c r="I104" s="108">
        <f>H104/G104</f>
        <v>0.41666666666666669</v>
      </c>
    </row>
    <row r="105" spans="1:9" s="69" customFormat="1" ht="139.5" customHeight="1" x14ac:dyDescent="0.25">
      <c r="A105" s="20">
        <v>15</v>
      </c>
      <c r="B105" s="45" t="s">
        <v>45</v>
      </c>
      <c r="C105" s="31" t="s">
        <v>177</v>
      </c>
      <c r="D105" s="41"/>
      <c r="E105" s="47" t="s">
        <v>212</v>
      </c>
      <c r="F105" s="128" t="s">
        <v>102</v>
      </c>
      <c r="G105" s="129">
        <v>12</v>
      </c>
      <c r="H105" s="129">
        <v>4</v>
      </c>
      <c r="I105" s="108">
        <f>H105/G105</f>
        <v>0.33333333333333331</v>
      </c>
    </row>
    <row r="106" spans="1:9" s="55" customFormat="1" ht="78.75" customHeight="1" x14ac:dyDescent="0.25">
      <c r="A106" s="20">
        <v>16</v>
      </c>
      <c r="B106" s="45" t="s">
        <v>125</v>
      </c>
      <c r="C106" s="31" t="s">
        <v>124</v>
      </c>
      <c r="D106" s="41"/>
      <c r="E106" s="47" t="s">
        <v>213</v>
      </c>
      <c r="F106" s="128" t="s">
        <v>101</v>
      </c>
      <c r="G106" s="129" t="s">
        <v>74</v>
      </c>
      <c r="H106" s="130" t="s">
        <v>74</v>
      </c>
      <c r="I106" s="108">
        <v>1</v>
      </c>
    </row>
    <row r="107" spans="1:9" s="59" customFormat="1" ht="78.75" customHeight="1" x14ac:dyDescent="0.25">
      <c r="A107" s="20">
        <v>17</v>
      </c>
      <c r="B107" s="45" t="s">
        <v>47</v>
      </c>
      <c r="C107" s="31" t="s">
        <v>306</v>
      </c>
      <c r="D107" s="41"/>
      <c r="E107" s="47" t="s">
        <v>152</v>
      </c>
      <c r="F107" s="128" t="s">
        <v>57</v>
      </c>
      <c r="G107" s="129">
        <v>100.9</v>
      </c>
      <c r="H107" s="129">
        <v>109.03</v>
      </c>
      <c r="I107" s="131">
        <f>H107/G107</f>
        <v>1.0805748265609514</v>
      </c>
    </row>
    <row r="108" spans="1:9" ht="277.5" customHeight="1" x14ac:dyDescent="0.25">
      <c r="A108" s="20">
        <v>18</v>
      </c>
      <c r="B108" s="45" t="s">
        <v>123</v>
      </c>
      <c r="C108" s="34" t="s">
        <v>178</v>
      </c>
      <c r="D108" s="41"/>
      <c r="E108" s="47" t="s">
        <v>214</v>
      </c>
      <c r="F108" s="128" t="s">
        <v>179</v>
      </c>
      <c r="G108" s="129">
        <v>4</v>
      </c>
      <c r="H108" s="129">
        <v>0</v>
      </c>
      <c r="I108" s="131">
        <f>H108/G108</f>
        <v>0</v>
      </c>
    </row>
    <row r="109" spans="1:9" ht="41.25" customHeight="1" x14ac:dyDescent="0.25">
      <c r="A109" s="20">
        <v>19</v>
      </c>
      <c r="B109" s="45" t="s">
        <v>153</v>
      </c>
      <c r="C109" s="44" t="s">
        <v>52</v>
      </c>
      <c r="D109" s="43"/>
      <c r="E109" s="47" t="s">
        <v>215</v>
      </c>
      <c r="F109" s="132" t="s">
        <v>101</v>
      </c>
      <c r="G109" s="133" t="s">
        <v>74</v>
      </c>
      <c r="H109" s="130" t="s">
        <v>74</v>
      </c>
      <c r="I109" s="108">
        <v>1</v>
      </c>
    </row>
    <row r="110" spans="1:9" s="69" customFormat="1" ht="168.75" customHeight="1" x14ac:dyDescent="0.25">
      <c r="A110" s="72">
        <v>20</v>
      </c>
      <c r="B110" s="73" t="s">
        <v>180</v>
      </c>
      <c r="C110" s="74" t="s">
        <v>181</v>
      </c>
      <c r="D110" s="43"/>
      <c r="E110" s="75" t="s">
        <v>182</v>
      </c>
      <c r="F110" s="134" t="s">
        <v>183</v>
      </c>
      <c r="G110" s="135">
        <v>106</v>
      </c>
      <c r="H110" s="136">
        <v>0</v>
      </c>
      <c r="I110" s="108">
        <v>1</v>
      </c>
    </row>
    <row r="111" spans="1:9" s="69" customFormat="1" ht="168.75" customHeight="1" x14ac:dyDescent="0.25">
      <c r="A111" s="72">
        <v>21</v>
      </c>
      <c r="B111" s="73" t="s">
        <v>184</v>
      </c>
      <c r="C111" s="74" t="s">
        <v>185</v>
      </c>
      <c r="D111" s="43"/>
      <c r="E111" s="75" t="s">
        <v>186</v>
      </c>
      <c r="F111" s="134" t="s">
        <v>187</v>
      </c>
      <c r="G111" s="135">
        <v>105</v>
      </c>
      <c r="H111" s="136">
        <v>0</v>
      </c>
      <c r="I111" s="108">
        <v>1</v>
      </c>
    </row>
    <row r="112" spans="1:9" ht="57" customHeight="1" x14ac:dyDescent="0.25">
      <c r="A112" s="60">
        <v>22</v>
      </c>
      <c r="B112" s="60" t="s">
        <v>154</v>
      </c>
      <c r="C112" s="42" t="s">
        <v>269</v>
      </c>
      <c r="D112" s="41"/>
      <c r="E112" s="42" t="s">
        <v>216</v>
      </c>
      <c r="F112" s="137" t="s">
        <v>126</v>
      </c>
      <c r="G112" s="137">
        <v>40</v>
      </c>
      <c r="H112" s="137">
        <v>0</v>
      </c>
      <c r="I112" s="138">
        <f>H112/G112*100</f>
        <v>0</v>
      </c>
    </row>
    <row r="113" spans="1:9" ht="57" customHeight="1" x14ac:dyDescent="0.25">
      <c r="A113" s="168" t="s">
        <v>6</v>
      </c>
      <c r="B113" s="169"/>
      <c r="C113" s="169"/>
      <c r="D113" s="169"/>
      <c r="E113" s="169"/>
      <c r="F113" s="169"/>
      <c r="G113" s="169"/>
      <c r="H113" s="169"/>
      <c r="I113" s="169"/>
    </row>
    <row r="114" spans="1:9" ht="156" customHeight="1" x14ac:dyDescent="0.25">
      <c r="A114" s="18">
        <v>23</v>
      </c>
      <c r="B114" s="45" t="s">
        <v>7</v>
      </c>
      <c r="C114" s="84" t="s">
        <v>241</v>
      </c>
      <c r="D114" s="5"/>
      <c r="E114" s="47" t="s">
        <v>242</v>
      </c>
      <c r="F114" s="139" t="s">
        <v>101</v>
      </c>
      <c r="G114" s="118" t="s">
        <v>74</v>
      </c>
      <c r="H114" s="107" t="s">
        <v>74</v>
      </c>
      <c r="I114" s="108">
        <v>1</v>
      </c>
    </row>
    <row r="115" spans="1:9" s="69" customFormat="1" ht="186.75" customHeight="1" x14ac:dyDescent="0.25">
      <c r="A115" s="18">
        <v>24</v>
      </c>
      <c r="B115" s="45" t="s">
        <v>11</v>
      </c>
      <c r="C115" s="84" t="s">
        <v>217</v>
      </c>
      <c r="D115" s="5"/>
      <c r="E115" s="47" t="s">
        <v>218</v>
      </c>
      <c r="F115" s="139" t="s">
        <v>101</v>
      </c>
      <c r="G115" s="118" t="s">
        <v>74</v>
      </c>
      <c r="H115" s="107" t="s">
        <v>74</v>
      </c>
      <c r="I115" s="108">
        <v>1</v>
      </c>
    </row>
    <row r="116" spans="1:9" ht="59.25" customHeight="1" x14ac:dyDescent="0.25">
      <c r="A116" s="20">
        <v>25</v>
      </c>
      <c r="B116" s="45" t="s">
        <v>16</v>
      </c>
      <c r="C116" s="33" t="s">
        <v>37</v>
      </c>
      <c r="D116" s="41"/>
      <c r="E116" s="47" t="s">
        <v>128</v>
      </c>
      <c r="F116" s="139" t="s">
        <v>101</v>
      </c>
      <c r="G116" s="129" t="s">
        <v>74</v>
      </c>
      <c r="H116" s="118" t="s">
        <v>74</v>
      </c>
      <c r="I116" s="108">
        <v>1</v>
      </c>
    </row>
    <row r="117" spans="1:9" ht="36.75" customHeight="1" x14ac:dyDescent="0.25">
      <c r="A117" s="168" t="s">
        <v>10</v>
      </c>
      <c r="B117" s="169"/>
      <c r="C117" s="169"/>
      <c r="D117" s="169"/>
      <c r="E117" s="169"/>
      <c r="F117" s="169"/>
      <c r="G117" s="169"/>
      <c r="H117" s="169"/>
      <c r="I117" s="169"/>
    </row>
    <row r="118" spans="1:9" s="59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29" t="s">
        <v>101</v>
      </c>
      <c r="G118" s="129" t="s">
        <v>74</v>
      </c>
      <c r="H118" s="129" t="s">
        <v>74</v>
      </c>
      <c r="I118" s="122">
        <v>1</v>
      </c>
    </row>
    <row r="119" spans="1:9" ht="88.5" customHeight="1" x14ac:dyDescent="0.25">
      <c r="A119" s="62">
        <v>27</v>
      </c>
      <c r="B119" s="56" t="s">
        <v>22</v>
      </c>
      <c r="C119" s="31" t="s">
        <v>243</v>
      </c>
      <c r="D119" s="25"/>
      <c r="E119" s="47" t="s">
        <v>107</v>
      </c>
      <c r="F119" s="128" t="s">
        <v>101</v>
      </c>
      <c r="G119" s="140" t="s">
        <v>74</v>
      </c>
      <c r="H119" s="129" t="s">
        <v>74</v>
      </c>
      <c r="I119" s="122">
        <v>1</v>
      </c>
    </row>
    <row r="120" spans="1:9" ht="62.25" customHeight="1" x14ac:dyDescent="0.25">
      <c r="A120" s="26">
        <v>28</v>
      </c>
      <c r="B120" s="56" t="s">
        <v>23</v>
      </c>
      <c r="C120" s="31" t="s">
        <v>84</v>
      </c>
      <c r="D120" s="25"/>
      <c r="E120" s="47" t="s">
        <v>219</v>
      </c>
      <c r="F120" s="128" t="s">
        <v>101</v>
      </c>
      <c r="G120" s="140" t="s">
        <v>74</v>
      </c>
      <c r="H120" s="129" t="s">
        <v>74</v>
      </c>
      <c r="I120" s="122">
        <v>1</v>
      </c>
    </row>
    <row r="121" spans="1:9" ht="93.75" x14ac:dyDescent="0.25">
      <c r="A121" s="62">
        <v>29</v>
      </c>
      <c r="B121" s="56" t="s">
        <v>24</v>
      </c>
      <c r="C121" s="33" t="s">
        <v>244</v>
      </c>
      <c r="D121" s="25"/>
      <c r="E121" s="47" t="s">
        <v>128</v>
      </c>
      <c r="F121" s="128" t="s">
        <v>101</v>
      </c>
      <c r="G121" s="140" t="s">
        <v>74</v>
      </c>
      <c r="H121" s="129" t="s">
        <v>74</v>
      </c>
      <c r="I121" s="122">
        <v>1</v>
      </c>
    </row>
    <row r="122" spans="1:9" ht="18.75" x14ac:dyDescent="0.25">
      <c r="A122" s="26">
        <v>30</v>
      </c>
      <c r="B122" s="56" t="s">
        <v>188</v>
      </c>
      <c r="C122" s="204" t="s">
        <v>85</v>
      </c>
      <c r="D122" s="205"/>
      <c r="E122" s="205"/>
      <c r="F122" s="205" t="s">
        <v>101</v>
      </c>
      <c r="G122" s="205" t="s">
        <v>74</v>
      </c>
      <c r="H122" s="205"/>
      <c r="I122" s="205"/>
    </row>
    <row r="123" spans="1:9" ht="141" customHeight="1" x14ac:dyDescent="0.25">
      <c r="A123" s="62">
        <v>31</v>
      </c>
      <c r="B123" s="76" t="s">
        <v>189</v>
      </c>
      <c r="C123" s="36" t="s">
        <v>86</v>
      </c>
      <c r="D123" s="25"/>
      <c r="E123" s="47" t="s">
        <v>245</v>
      </c>
      <c r="F123" s="128" t="s">
        <v>101</v>
      </c>
      <c r="G123" s="141" t="s">
        <v>74</v>
      </c>
      <c r="H123" s="141" t="s">
        <v>74</v>
      </c>
      <c r="I123" s="108">
        <v>1</v>
      </c>
    </row>
    <row r="124" spans="1:9" ht="150.75" customHeight="1" x14ac:dyDescent="0.25">
      <c r="A124" s="26">
        <v>32</v>
      </c>
      <c r="B124" s="56" t="s">
        <v>190</v>
      </c>
      <c r="C124" s="36" t="s">
        <v>87</v>
      </c>
      <c r="D124" s="25"/>
      <c r="E124" s="47" t="s">
        <v>246</v>
      </c>
      <c r="F124" s="128" t="s">
        <v>101</v>
      </c>
      <c r="G124" s="141" t="s">
        <v>74</v>
      </c>
      <c r="H124" s="141" t="s">
        <v>74</v>
      </c>
      <c r="I124" s="108">
        <v>1</v>
      </c>
    </row>
    <row r="125" spans="1:9" ht="153.75" customHeight="1" x14ac:dyDescent="0.25">
      <c r="A125" s="62">
        <v>33</v>
      </c>
      <c r="B125" s="56" t="s">
        <v>191</v>
      </c>
      <c r="C125" s="36" t="s">
        <v>88</v>
      </c>
      <c r="D125" s="25"/>
      <c r="E125" s="47" t="s">
        <v>247</v>
      </c>
      <c r="F125" s="128" t="s">
        <v>101</v>
      </c>
      <c r="G125" s="141" t="s">
        <v>74</v>
      </c>
      <c r="H125" s="141" t="s">
        <v>74</v>
      </c>
      <c r="I125" s="108">
        <v>1</v>
      </c>
    </row>
    <row r="126" spans="1:9" ht="126" customHeight="1" x14ac:dyDescent="0.25">
      <c r="A126" s="26">
        <v>34</v>
      </c>
      <c r="B126" s="56" t="s">
        <v>127</v>
      </c>
      <c r="C126" s="33" t="s">
        <v>89</v>
      </c>
      <c r="D126" s="25"/>
      <c r="E126" s="47" t="s">
        <v>248</v>
      </c>
      <c r="F126" s="128" t="s">
        <v>101</v>
      </c>
      <c r="G126" s="141" t="s">
        <v>74</v>
      </c>
      <c r="H126" s="141" t="s">
        <v>74</v>
      </c>
      <c r="I126" s="108">
        <v>1</v>
      </c>
    </row>
    <row r="127" spans="1:9" ht="18.75" customHeight="1" x14ac:dyDescent="0.25">
      <c r="A127" s="182" t="s">
        <v>13</v>
      </c>
      <c r="B127" s="183"/>
      <c r="C127" s="183"/>
      <c r="D127" s="183"/>
      <c r="E127" s="183"/>
      <c r="F127" s="183"/>
      <c r="G127" s="183"/>
      <c r="H127" s="183"/>
      <c r="I127" s="183"/>
    </row>
    <row r="128" spans="1:9" ht="189.75" customHeight="1" x14ac:dyDescent="0.25">
      <c r="A128" s="29">
        <v>35</v>
      </c>
      <c r="B128" s="92" t="s">
        <v>28</v>
      </c>
      <c r="C128" s="33" t="s">
        <v>97</v>
      </c>
      <c r="D128" s="25"/>
      <c r="E128" s="47" t="s">
        <v>249</v>
      </c>
      <c r="F128" s="139" t="s">
        <v>103</v>
      </c>
      <c r="G128" s="109" t="s">
        <v>304</v>
      </c>
      <c r="H128" s="130" t="s">
        <v>304</v>
      </c>
      <c r="I128" s="108">
        <v>1</v>
      </c>
    </row>
    <row r="129" spans="1:9" ht="37.5" x14ac:dyDescent="0.25">
      <c r="A129" s="29">
        <v>36</v>
      </c>
      <c r="B129" s="56" t="s">
        <v>29</v>
      </c>
      <c r="C129" s="33" t="s">
        <v>98</v>
      </c>
      <c r="D129" s="25"/>
      <c r="E129" s="47" t="s">
        <v>129</v>
      </c>
      <c r="F129" s="128" t="s">
        <v>101</v>
      </c>
      <c r="G129" s="109" t="s">
        <v>74</v>
      </c>
      <c r="H129" s="109" t="s">
        <v>74</v>
      </c>
      <c r="I129" s="108">
        <v>1</v>
      </c>
    </row>
    <row r="130" spans="1:9" ht="77.25" customHeight="1" x14ac:dyDescent="0.25">
      <c r="A130" s="29">
        <v>37</v>
      </c>
      <c r="B130" s="56" t="s">
        <v>30</v>
      </c>
      <c r="C130" s="33" t="s">
        <v>15</v>
      </c>
      <c r="D130" s="25"/>
      <c r="E130" s="47" t="s">
        <v>130</v>
      </c>
      <c r="F130" s="128" t="s">
        <v>101</v>
      </c>
      <c r="G130" s="109" t="s">
        <v>74</v>
      </c>
      <c r="H130" s="109" t="s">
        <v>74</v>
      </c>
      <c r="I130" s="108">
        <v>1</v>
      </c>
    </row>
    <row r="131" spans="1:9" ht="234" customHeight="1" x14ac:dyDescent="0.25">
      <c r="A131" s="29">
        <v>38</v>
      </c>
      <c r="B131" s="56" t="s">
        <v>31</v>
      </c>
      <c r="C131" s="33" t="s">
        <v>99</v>
      </c>
      <c r="D131" s="25"/>
      <c r="E131" s="47" t="s">
        <v>251</v>
      </c>
      <c r="F131" s="128" t="s">
        <v>101</v>
      </c>
      <c r="G131" s="109" t="s">
        <v>74</v>
      </c>
      <c r="H131" s="109" t="s">
        <v>74</v>
      </c>
      <c r="I131" s="108">
        <v>1</v>
      </c>
    </row>
    <row r="132" spans="1:9" s="59" customFormat="1" ht="91.5" customHeight="1" x14ac:dyDescent="0.25">
      <c r="A132" s="62">
        <v>39</v>
      </c>
      <c r="B132" s="62" t="s">
        <v>32</v>
      </c>
      <c r="C132" s="33" t="s">
        <v>252</v>
      </c>
      <c r="D132" s="25"/>
      <c r="E132" s="47" t="s">
        <v>157</v>
      </c>
      <c r="F132" s="128" t="s">
        <v>101</v>
      </c>
      <c r="G132" s="109" t="s">
        <v>74</v>
      </c>
      <c r="H132" s="109" t="s">
        <v>74</v>
      </c>
      <c r="I132" s="108">
        <v>1</v>
      </c>
    </row>
    <row r="133" spans="1:9" s="69" customFormat="1" ht="91.5" customHeight="1" x14ac:dyDescent="0.25">
      <c r="A133" s="68">
        <v>40</v>
      </c>
      <c r="B133" s="68" t="s">
        <v>192</v>
      </c>
      <c r="C133" s="33" t="s">
        <v>193</v>
      </c>
      <c r="D133" s="25"/>
      <c r="E133" s="47" t="s">
        <v>194</v>
      </c>
      <c r="F133" s="128" t="s">
        <v>101</v>
      </c>
      <c r="G133" s="109" t="s">
        <v>74</v>
      </c>
      <c r="H133" s="109" t="s">
        <v>74</v>
      </c>
      <c r="I133" s="108">
        <v>1</v>
      </c>
    </row>
    <row r="134" spans="1:9" ht="18.75" customHeight="1" x14ac:dyDescent="0.25">
      <c r="A134" s="168" t="s">
        <v>9</v>
      </c>
      <c r="B134" s="169"/>
      <c r="C134" s="169"/>
      <c r="D134" s="169"/>
      <c r="E134" s="169"/>
      <c r="F134" s="169"/>
      <c r="G134" s="169"/>
      <c r="H134" s="169"/>
      <c r="I134" s="169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7" t="s">
        <v>253</v>
      </c>
      <c r="F135" s="128" t="s">
        <v>101</v>
      </c>
      <c r="G135" s="109" t="s">
        <v>74</v>
      </c>
      <c r="H135" s="109" t="s">
        <v>74</v>
      </c>
      <c r="I135" s="108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7" t="s">
        <v>254</v>
      </c>
      <c r="F136" s="128" t="s">
        <v>101</v>
      </c>
      <c r="G136" s="109" t="s">
        <v>74</v>
      </c>
      <c r="H136" s="109" t="s">
        <v>74</v>
      </c>
      <c r="I136" s="108">
        <v>1</v>
      </c>
    </row>
    <row r="137" spans="1:9" s="82" customFormat="1" ht="78.75" customHeight="1" x14ac:dyDescent="0.25">
      <c r="A137" s="81">
        <v>43</v>
      </c>
      <c r="B137" s="81" t="s">
        <v>122</v>
      </c>
      <c r="C137" s="33" t="s">
        <v>220</v>
      </c>
      <c r="D137" s="25"/>
      <c r="E137" s="47" t="s">
        <v>221</v>
      </c>
      <c r="F137" s="128" t="s">
        <v>101</v>
      </c>
      <c r="G137" s="109" t="s">
        <v>74</v>
      </c>
      <c r="H137" s="109" t="s">
        <v>74</v>
      </c>
      <c r="I137" s="108">
        <v>1</v>
      </c>
    </row>
    <row r="138" spans="1:9" s="59" customFormat="1" ht="27.75" customHeight="1" x14ac:dyDescent="0.25">
      <c r="A138" s="168" t="s">
        <v>158</v>
      </c>
      <c r="B138" s="169"/>
      <c r="C138" s="169"/>
      <c r="D138" s="169"/>
      <c r="E138" s="169"/>
      <c r="F138" s="169"/>
      <c r="G138" s="169"/>
      <c r="H138" s="169"/>
      <c r="I138" s="169"/>
    </row>
    <row r="139" spans="1:9" s="59" customFormat="1" ht="78.75" customHeight="1" x14ac:dyDescent="0.25">
      <c r="A139" s="62">
        <v>44</v>
      </c>
      <c r="B139" s="62" t="s">
        <v>44</v>
      </c>
      <c r="C139" s="33" t="s">
        <v>195</v>
      </c>
      <c r="D139" s="25"/>
      <c r="E139" s="47" t="s">
        <v>159</v>
      </c>
      <c r="F139" s="128" t="s">
        <v>101</v>
      </c>
      <c r="G139" s="109" t="s">
        <v>74</v>
      </c>
      <c r="H139" s="109" t="s">
        <v>74</v>
      </c>
      <c r="I139" s="108">
        <v>1</v>
      </c>
    </row>
    <row r="140" spans="1:9" s="59" customFormat="1" ht="173.25" customHeight="1" x14ac:dyDescent="0.25">
      <c r="A140" s="177">
        <v>45</v>
      </c>
      <c r="B140" s="177" t="s">
        <v>45</v>
      </c>
      <c r="C140" s="208" t="s">
        <v>160</v>
      </c>
      <c r="D140" s="25"/>
      <c r="E140" s="47" t="s">
        <v>161</v>
      </c>
      <c r="F140" s="142" t="s">
        <v>222</v>
      </c>
      <c r="G140" s="109" t="s">
        <v>301</v>
      </c>
      <c r="H140" s="109" t="s">
        <v>259</v>
      </c>
      <c r="I140" s="136" t="s">
        <v>259</v>
      </c>
    </row>
    <row r="141" spans="1:9" s="59" customFormat="1" ht="116.25" customHeight="1" x14ac:dyDescent="0.25">
      <c r="A141" s="206"/>
      <c r="B141" s="206"/>
      <c r="C141" s="209"/>
      <c r="D141" s="25"/>
      <c r="E141" s="47" t="s">
        <v>162</v>
      </c>
      <c r="F141" s="142" t="s">
        <v>223</v>
      </c>
      <c r="G141" s="109" t="s">
        <v>74</v>
      </c>
      <c r="H141" s="109" t="s">
        <v>74</v>
      </c>
      <c r="I141" s="108">
        <v>1</v>
      </c>
    </row>
    <row r="142" spans="1:9" s="69" customFormat="1" ht="205.5" customHeight="1" x14ac:dyDescent="0.25">
      <c r="A142" s="207"/>
      <c r="B142" s="207"/>
      <c r="C142" s="210"/>
      <c r="D142" s="25"/>
      <c r="E142" s="47" t="s">
        <v>196</v>
      </c>
      <c r="F142" s="142" t="s">
        <v>224</v>
      </c>
      <c r="G142" s="109" t="s">
        <v>74</v>
      </c>
      <c r="H142" s="109" t="s">
        <v>74</v>
      </c>
      <c r="I142" s="108">
        <v>1</v>
      </c>
    </row>
    <row r="145" spans="3:6" x14ac:dyDescent="0.35">
      <c r="C145" s="48" t="s">
        <v>264</v>
      </c>
      <c r="D145" s="48" t="s">
        <v>261</v>
      </c>
      <c r="E145" s="48" t="s">
        <v>265</v>
      </c>
      <c r="F145" s="143"/>
    </row>
    <row r="146" spans="3:6" x14ac:dyDescent="0.3">
      <c r="C146" s="48" t="s">
        <v>104</v>
      </c>
      <c r="D146" s="48"/>
      <c r="E146" s="202"/>
      <c r="F146" s="202"/>
    </row>
    <row r="147" spans="3:6" x14ac:dyDescent="0.35">
      <c r="C147" s="48"/>
      <c r="D147" s="48"/>
      <c r="E147" s="48"/>
      <c r="F147" s="143"/>
    </row>
    <row r="148" spans="3:6" x14ac:dyDescent="0.35">
      <c r="C148" s="48" t="s">
        <v>267</v>
      </c>
      <c r="D148" s="48" t="s">
        <v>261</v>
      </c>
      <c r="E148" s="48"/>
      <c r="F148" s="143"/>
    </row>
    <row r="149" spans="3:6" x14ac:dyDescent="0.3">
      <c r="C149" s="48" t="s">
        <v>262</v>
      </c>
      <c r="D149" s="48"/>
      <c r="E149" s="203" t="s">
        <v>268</v>
      </c>
      <c r="F149" s="203"/>
    </row>
    <row r="150" spans="3:6" x14ac:dyDescent="0.35">
      <c r="C150" s="48"/>
      <c r="D150" s="48"/>
      <c r="E150" s="90"/>
      <c r="F150" s="145"/>
    </row>
    <row r="151" spans="3:6" x14ac:dyDescent="0.35">
      <c r="C151" s="48" t="s">
        <v>302</v>
      </c>
      <c r="D151" s="49"/>
      <c r="E151" s="48"/>
      <c r="F151" s="143"/>
    </row>
    <row r="152" spans="3:6" x14ac:dyDescent="0.35">
      <c r="C152" s="50" t="s">
        <v>263</v>
      </c>
      <c r="D152" s="49"/>
      <c r="E152" s="48"/>
      <c r="F152" s="143"/>
    </row>
    <row r="153" spans="3:6" x14ac:dyDescent="0.25">
      <c r="C153" s="1" t="s">
        <v>305</v>
      </c>
    </row>
  </sheetData>
  <mergeCells count="82"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146:F146"/>
    <mergeCell ref="E149:F149"/>
    <mergeCell ref="C122:I122"/>
    <mergeCell ref="A140:A142"/>
    <mergeCell ref="B140:B142"/>
    <mergeCell ref="C140:C142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41:A46"/>
    <mergeCell ref="B41:B46"/>
    <mergeCell ref="C41:C46"/>
    <mergeCell ref="A62:A63"/>
    <mergeCell ref="A85:A87"/>
    <mergeCell ref="A49:A52"/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2022-07-08T12:28:15Z</dcterms:modified>
</cp:coreProperties>
</file>