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отчет!$A$1:$I$153</definedName>
  </definedNames>
  <calcPr calcId="145621"/>
</workbook>
</file>

<file path=xl/calcChain.xml><?xml version="1.0" encoding="utf-8"?>
<calcChain xmlns="http://schemas.openxmlformats.org/spreadsheetml/2006/main">
  <c r="I64" i="2" l="1"/>
  <c r="I65" i="2"/>
  <c r="I66" i="2"/>
  <c r="I67" i="2"/>
  <c r="H26" i="2"/>
  <c r="H74" i="2"/>
  <c r="H101" i="2"/>
  <c r="I49" i="2"/>
  <c r="G24" i="2" l="1"/>
  <c r="G57" i="2"/>
  <c r="G46" i="2"/>
  <c r="I108" i="2" l="1"/>
  <c r="H15" i="2" l="1"/>
  <c r="G15" i="2"/>
  <c r="I21" i="2" l="1"/>
  <c r="I40" i="2" l="1"/>
  <c r="I69" i="2" l="1"/>
  <c r="I68" i="2" s="1"/>
  <c r="G73" i="2" l="1"/>
  <c r="H73" i="2"/>
  <c r="F73" i="2"/>
  <c r="F64" i="2"/>
  <c r="G58" i="2"/>
  <c r="H58" i="2"/>
  <c r="F58" i="2"/>
  <c r="I63" i="2"/>
  <c r="F29" i="2"/>
  <c r="G29" i="2"/>
  <c r="H29" i="2"/>
  <c r="I57" i="2"/>
  <c r="I56" i="2"/>
  <c r="I55" i="2"/>
  <c r="I54" i="2"/>
  <c r="I53" i="2"/>
  <c r="I51" i="2"/>
  <c r="I48" i="2"/>
  <c r="I45" i="2"/>
  <c r="I46" i="2"/>
  <c r="I23" i="2" l="1"/>
  <c r="I22" i="2"/>
  <c r="I44" i="2" l="1"/>
  <c r="I30" i="2" l="1"/>
  <c r="I50" i="2" l="1"/>
  <c r="I43" i="2" l="1"/>
  <c r="I62" i="2" l="1"/>
  <c r="I42" i="2"/>
  <c r="I107" i="2" l="1"/>
  <c r="I95" i="2" l="1"/>
  <c r="I47" i="2" l="1"/>
  <c r="I41" i="2"/>
  <c r="I101" i="2" l="1"/>
  <c r="I19" i="2"/>
  <c r="I105" i="2" l="1"/>
  <c r="I104" i="2"/>
  <c r="H68" i="2" l="1"/>
  <c r="G68" i="2"/>
  <c r="F68" i="2"/>
  <c r="I58" i="2" l="1"/>
  <c r="I29" i="2"/>
  <c r="G64" i="2" l="1"/>
  <c r="G28" i="2" s="1"/>
  <c r="F28" i="2"/>
  <c r="H64" i="2" l="1"/>
  <c r="H28" i="2" s="1"/>
  <c r="F15" i="2" l="1"/>
  <c r="I14" i="2" l="1"/>
  <c r="I15" i="2"/>
  <c r="H20" i="2" l="1"/>
  <c r="H14" i="2" s="1"/>
  <c r="I112" i="2" l="1"/>
  <c r="I72" i="2" l="1"/>
  <c r="I71" i="2"/>
  <c r="F24" i="2" l="1"/>
  <c r="F25" i="2" s="1"/>
  <c r="I27" i="2"/>
  <c r="G20" i="2"/>
  <c r="F20" i="2"/>
  <c r="F14" i="2" s="1"/>
  <c r="G14" i="2" l="1"/>
  <c r="I20" i="2"/>
  <c r="G25" i="2"/>
  <c r="I74" i="2" l="1"/>
  <c r="A70" i="2" l="1"/>
  <c r="H24" i="2" l="1"/>
  <c r="H25" i="2" l="1"/>
  <c r="H13" i="2"/>
  <c r="F13" i="2" l="1"/>
  <c r="I26" i="2" l="1"/>
  <c r="I25" i="2"/>
  <c r="G13" i="2"/>
  <c r="I13" i="2" s="1"/>
  <c r="I28" i="2"/>
  <c r="I73" i="2"/>
  <c r="I24" i="2" l="1"/>
</calcChain>
</file>

<file path=xl/sharedStrings.xml><?xml version="1.0" encoding="utf-8"?>
<sst xmlns="http://schemas.openxmlformats.org/spreadsheetml/2006/main" count="464" uniqueCount="312">
  <si>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</si>
  <si>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</si>
  <si>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</si>
  <si>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</si>
  <si>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</si>
  <si>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</si>
  <si>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</si>
  <si>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</si>
  <si>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</si>
  <si>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</si>
  <si>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</si>
  <si>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</si>
  <si>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</si>
  <si>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</si>
  <si>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</si>
  <si>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</si>
  <si>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</si>
  <si>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</si>
  <si>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</si>
  <si>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</si>
  <si>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</si>
  <si>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</si>
  <si>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</si>
  <si>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</si>
  <si>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</si>
  <si>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</si>
  <si>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</si>
  <si>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</si>
  <si>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</si>
  <si>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</si>
  <si>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</si>
  <si>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</si>
  <si>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</si>
  <si>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</si>
  <si>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</si>
  <si>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</si>
  <si>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</si>
  <si>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</si>
  <si>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</si>
  <si>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</si>
  <si>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</si>
  <si>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>Расширение налоговой базы местных бюджетов за счет налогов по специальным налоговым режимам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</si>
  <si>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</si>
  <si>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</si>
  <si>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</si>
  <si>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</si>
  <si>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</si>
  <si>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</si>
  <si>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</si>
  <si>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</si>
  <si>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</si>
  <si>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</si>
  <si>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</si>
  <si>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</si>
  <si>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</si>
  <si>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</si>
  <si>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</si>
  <si>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</si>
  <si>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</si>
  <si>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</si>
  <si>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</si>
  <si>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</si>
  <si>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</si>
  <si>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</si>
  <si>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</si>
  <si>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</si>
  <si>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</si>
  <si>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</si>
  <si>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</si>
  <si>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</si>
  <si>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</si>
  <si>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</si>
  <si>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</si>
  <si>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</si>
  <si>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</si>
  <si>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</si>
  <si>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</si>
  <si>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</si>
  <si>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</si>
  <si>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</si>
  <si>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</si>
  <si>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</si>
  <si>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</si>
  <si>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</si>
  <si>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</si>
  <si>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</si>
  <si>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</si>
  <si>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</si>
  <si>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</si>
  <si>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</si>
  <si>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</si>
  <si>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</si>
  <si>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</si>
  <si>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</si>
  <si>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</si>
  <si>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</si>
  <si>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</si>
  <si>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</si>
  <si>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</si>
  <si>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</si>
  <si>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</si>
  <si>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</si>
  <si>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</si>
  <si>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</si>
  <si>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Кондопожского муниципального района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</si>
  <si>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</si>
  <si>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</si>
  <si>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</si>
  <si>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7.</t>
  </si>
  <si>
    <t xml:space="preserve">2.3.1. </t>
  </si>
  <si>
    <t xml:space="preserve">2.3.4. </t>
  </si>
  <si>
    <t xml:space="preserve">2.4. 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</si>
  <si>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</si>
  <si>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</si>
  <si>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</si>
  <si>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</si>
  <si>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</si>
  <si>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2.1.4.</t>
  </si>
  <si>
    <t>Установление нормативов на административно-управленческий персонал, в том числе:</t>
  </si>
  <si>
    <t xml:space="preserve">  работников административно-управленческого персонала в учреждениях дополнительного образования</t>
  </si>
  <si>
    <t>сокращение штатных единиц  в МУ ДО "ДТДиЮ" ( с 01.06.2018 г.): заведующий отделом (2 ед.), с 01.09.2018- 1 шт ед.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</si>
  <si>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</si>
  <si>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4.5.</t>
  </si>
  <si>
    <t>5.6.</t>
  </si>
  <si>
    <t>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</si>
  <si>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5.4.</t>
  </si>
  <si>
    <t>рабочее место</t>
  </si>
  <si>
    <t>2.9.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</si>
  <si>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</si>
  <si>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</si>
  <si>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</si>
  <si>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Увеличение поступления доходов от платы за наем жилых помещений</t>
  </si>
  <si>
    <t xml:space="preserve"> разделение численности по  учреждению культуры на казенные учреждения: культуры и физкультуры,  в связи с созданием нового казенного учреждения  МУ "Физкультурно-оздоровительный комплекс"</t>
  </si>
  <si>
    <t xml:space="preserve">Уменьшение численности  работников культуры МУ "Центр культуры и досуга Кондопожского городского поселения" с 01.07.2019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</si>
  <si>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сокращение штатных единиц основного, учебно-вспомогательного и обслуживающего персонала с 01.09.2019</t>
  </si>
  <si>
    <t>Сокращение обслуживающего персонала (сторож- 3 шт ед.) с 16.09.2019</t>
  </si>
  <si>
    <t>2.1.5.</t>
  </si>
  <si>
    <t>2.1.6.</t>
  </si>
  <si>
    <t>Реорганизация образовательных учреждений путем присоединения МОУ Березовская НОШ к МОУ средняя общеобразовательная школа  № 6 г. Кондопоги РК</t>
  </si>
  <si>
    <t>Реорганизация образовательных учреждений путем присоединения МОУ Кедрозерская ОШ к МОУ СОШ № 7</t>
  </si>
  <si>
    <t>Оптимизация штатной численности с 01.08.2019 (+0,5 шт.ед зам. директора, -1,99 шт.ед. по должности "учитель", +0,5 шт. ед. по должности "учитель-логопед", -0,25 шт. ед. по должности "младший воспитатель"), с 27.08.2019 ( -1 шт. ед по должности "директор")</t>
  </si>
  <si>
    <t>Оптимизация штатной численности с 01.08.2019 (+1 шт.ед зам. директора, -1,55 шт.ед. по должности "учитель", -1,5 шт. ед по должности "сторож"), с 26.08.2019 ( -1 шт. ед по должности "директор")</t>
  </si>
  <si>
    <t>2.1.7.</t>
  </si>
  <si>
    <t>Оптимизация штатной численности по МДОУ № 20 "Колосок"</t>
  </si>
  <si>
    <t>сокращение штатных единиц в здании МОУ СОШ № 2,6,7: сторож (6 ед.) с 01.10.2019</t>
  </si>
  <si>
    <t>сокращение штатных единиц в здании МОУ СОШ № 3: сторож (2 ед.) с 01.12.2019</t>
  </si>
  <si>
    <t>3.7.</t>
  </si>
  <si>
    <t>Эффективное использование государственного и муниципального имущества (изъятие из оперативного управления МОУ Гирвасская СОШ им. Героя Советского Союза А.Н. Афанасьева здания детского сада)</t>
  </si>
  <si>
    <t>Изъятие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</si>
  <si>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</si>
  <si>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</si>
  <si>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</si>
  <si>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Увеличение доходной части бюджета Кондопожского муниципального района</t>
  </si>
  <si>
    <t>5.7.</t>
  </si>
  <si>
    <t>8.</t>
  </si>
  <si>
    <t>Установление нормативов на административно-управленческий персонал</t>
  </si>
  <si>
    <t>Взаимодействие структурных подразделений Администрации Кондопожского муниципального района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</si>
  <si>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</si>
  <si>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</si>
  <si>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</si>
  <si>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</si>
  <si>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</si>
  <si>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</si>
  <si>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>ВСЕГО             (2019-2024 гг)</t>
  </si>
  <si>
    <t>Привлечение  дополнительных финансовых средств вышестоящих бюджетов (на развитие материально-технической базы) в связи с изменением типа образовательного учреждения на учреждение физкультуры</t>
  </si>
  <si>
    <t>Сокращение штатной численности в связи с изъятием из оперативного управления МОУ Гирвасская СОШ им. Героя Советского Союза А.Н. Афанасьева здания детского сада</t>
  </si>
  <si>
    <t>Оптимизация штатной численности с 01.09.2019 (педагогический, учебно-вспомогательный и обслуживающий)</t>
  </si>
  <si>
    <t>работников административно-управленческого персонала в общеобразовательных учреждениях, за исключением учреждений,расположенных в сельской местности</t>
  </si>
  <si>
    <t xml:space="preserve">Мониторинг налогоплательщиков, имеющих  задолженность по НДФЛ и страховым взносам,  имеющих признаки неформальной занятости и (или) осуществляющих выплату неофициальной заработной платы для рассмотрение на  Межведомственной комиссии по мобилизации дополнительных налоговых и неналоговых доходов 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</si>
  <si>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</si>
  <si>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>Мониторинг количества налогоплательщиков,  осуществляющих выплату заработной платы ниже размера, установленного Соглашением о минимальной заработной плате в Республике Карелия;
 имеющих признаки неформальной занятости и (или) осуществляющих выплату неофициальной заработной платы;
имеющих значительные суммы налогового разрыва по страховым взносам и НДФЛ, имеющих задолженность по НДФЛ и страховым взносам</t>
  </si>
  <si>
    <t>Проведение оценки эффективности налоговых льгот ( с 2020 года - налоговых расходов) по единому налогу на вмененный доход и устранение неэффективных налоговых льгот</t>
  </si>
  <si>
    <t xml:space="preserve">Проведение оценки эффективности налоговых льгот (с 2020 г - налоговых расходов) по единому налогу на вмененный доход </t>
  </si>
  <si>
    <t>Проведение оценки эффективности  налоговых льгот (с 2020 года -налоговых расходов) по налогу на имущество и земельному и устранение неэффективных налоговых льгот</t>
  </si>
  <si>
    <t>Проведение оценки эффективности налоговых льгот (с 2020 года - налоговых расходов) по налогу на имущество и земельному налогу</t>
  </si>
  <si>
    <t>Актуализация правил землепользования и застройки в части приведения установленных градостроительным регламентом видов разрешенного использования земельных участков в соответствие с видами разрешенного использования земельных участков, предусмотренными классификатором видов разрешенного использования земельных участков, утвержденных Приказом Минэкономразвития России от 01.09.2014 № 540</t>
  </si>
  <si>
    <t>Актуализация правил землепользования и застройки в соответствии с приказом Минэкономразвития России от 01.09.2014 № 540</t>
  </si>
  <si>
    <t>Организация работы Комиссии по взысканию дебиторской задолженности (проведение заседаний комиссии не реже 1 раза в месяц)</t>
  </si>
  <si>
    <t>Реализация мероприятий по государственной поддержке малого и среднего предпринимательства (в т.ч. Поддержка субъектов малого и среднего предпринимательства в моногородах)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</si>
  <si>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</si>
  <si>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5.8.</t>
  </si>
  <si>
    <t>Выявление работодателей, выплачивающих заработную плату ниже прожиточного минимума; проведение рейдов в целях выявления работодателей, использующих труд наемных работников без оформления правоотношений, и физических лиц, занимающихся предпринимательской деятельностью без постановки на налоговый  учет</t>
  </si>
  <si>
    <t>Рассмотрение на Комиссии по мобилизации дополнительных доходов  вопросов исполнения требований трудового законодательства, в том числе в частности своевременности и полноты выплаты заработной платы; работодателей, выплачивающих заработную плату ниже прожиточного минимума, имеющих задолженность по выплате заработной платы, не оформляющих правоотношения с наемными работниками. Постановка на налоговый учет физлиц, занимающихся предпринимательской деятельностью</t>
  </si>
  <si>
    <t>в %  к предыдущему году</t>
  </si>
  <si>
    <t>5.9.</t>
  </si>
  <si>
    <t>Повышение качества администрирования неналоговых доходов</t>
  </si>
  <si>
    <t>Проведение претензионно-исковой работы и взысканию с арендаторов задолженности по арендной плате за земельные участки, государственная собственность на которые не разграничена в судебном порядке</t>
  </si>
  <si>
    <t>% к уровню предыдущего года</t>
  </si>
  <si>
    <t>2.8.</t>
  </si>
  <si>
    <t>2.8.1.</t>
  </si>
  <si>
    <t>2.8.2.</t>
  </si>
  <si>
    <t>2.8.3.</t>
  </si>
  <si>
    <t>3.8.</t>
  </si>
  <si>
    <t>Оптимизация расходов бюджета Кондопожского муниципального района по осуществлению расходных обязательств, софинансируемых из федерального бюджета</t>
  </si>
  <si>
    <t>Привлечение дополнительных финансовых средств из федерального бюджета на реализацию национальных проектов</t>
  </si>
  <si>
    <t>Анализ состояния просроченной дебиторской и просроченной кредиторской задолженности</t>
  </si>
  <si>
    <t>мероприятия по списанию нереальной к взысканию (безнадежной) дебиторской задолженности и невостребованной кредиторской задолженности в соответствии с Инструкцией, утвержденной приказом Министерства финансов Российской Федерации от 1 декабря 2010 года № 157н и нормами Гражданского кодекса РФ</t>
  </si>
  <si>
    <t>2.1.8.</t>
  </si>
  <si>
    <t>работников в МКУ "Административно-хозяйственное управление", в том числе административно-управленческого персонала</t>
  </si>
  <si>
    <t>2.1.9.</t>
  </si>
  <si>
    <t>Оптимизация штатной численности МОУ средняя общеобразовательная школа  № 6 г. Кондопоги РК</t>
  </si>
  <si>
    <t>Оптимизация штатной численности МДОУ № 20 "Колосок"  ввиду сокращения количества групп и с учетом нормативов по определению численности персонала</t>
  </si>
  <si>
    <t>2.1.10.</t>
  </si>
  <si>
    <t>Оптимизация штатной численности МОУ "Сунская ОШ" ввиду сокращения количества групп  и с учетом нормативов по определению численности персонала</t>
  </si>
  <si>
    <t>2.1.11.</t>
  </si>
  <si>
    <t>Оптимизация штатной численности в учреждениях  образования в связи с приведением в соответствие с объемами оказываемых услуг</t>
  </si>
  <si>
    <t>Вовлечение в налоговый оборот объектов недвижимости</t>
  </si>
  <si>
    <t>Выявление нерационально и неэффективно используемых земельных участков</t>
  </si>
  <si>
    <t>Проведение оценки эффективности налоговых льгот (налоговых расходов) по налогу на имущество физических лиц и земельному налогу и отмена неэффективных налоговых льгот</t>
  </si>
  <si>
    <t>Проведение оценки эффективности налоговых льгот (налоговых расходов)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</si>
  <si>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</si>
  <si>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Мониторинг поступления налога на имущество физических лиц, исходя из кадастровой стоимости</t>
  </si>
  <si>
    <t>Проведение заседаний Комиссии</t>
  </si>
  <si>
    <t>Проведение мониторинга выполнения главными администраторами доходов утвержденных прогнозных показателей по администрируемым ими доходам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</si>
  <si>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</t>
  </si>
  <si>
    <t>Мониторинг источников доходов</t>
  </si>
  <si>
    <t>Открытие новых предприятий на территории ТОСЭР "Кондопога"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</si>
  <si>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нормативными, установленными Постановлением Правительства РК от 18.06.12  № 190-П;
- оптимизация расходов на содержание органов местного самоуправления (материальное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</si>
  <si>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Оптимизация объемов финансового обеспечения деятельности органов местного самоуправления</t>
  </si>
  <si>
    <t>Проведение анализа штатных расписаний муниципальных учреждений и выработка предложений по ее оптимизации</t>
  </si>
  <si>
    <t>Перекредитование в коммерческих банках с целью снижения расходов на обслуживание муниципального долга</t>
  </si>
  <si>
    <t>Привлечение коммерческого кредита с более низкой процентной ставкой с целью перекредитования коммерческих кредитов с более высокой процентной ставкой</t>
  </si>
  <si>
    <t>снижение объема просроченной дебиторской задолженности по сравнению с уровнем предыдущего года (%)</t>
  </si>
  <si>
    <t>снижение (отсутствие) просроченной кредиторской задолженности (%)</t>
  </si>
  <si>
    <t>списание нереальной к взысканию (безнадежной) дебиторской задолженности и невостребованной кредиторской задолженности (да/нет)</t>
  </si>
  <si>
    <t>Оптимизация штатной численности и расходов на содержание здания в п. Кедрозеро с 01.09.2020 года в связи с сокращением численности детей по дошкольному образованию сокращено 7,6 штатных единиц, в т.ч. - 1 шт ед. зам директора, -1,25 шт. ед воспитателя, -1,25 шт ед младшего воспитателя, -0,5 шт ед кухонного рабочего, -0,75 шт ед повара, -0,25 шт ед рабочего по стирке и ремонту спецодежды, -0,1 шт ед инженера-энергетика, -0,25 шт ед рабочего по комп обслуж и ремонту зданий, -0,5 шт ед зав столовой, -0,25 шт ед дворника, -1 шт.ед истопника, -0,5 шт ед уборщицы</t>
  </si>
  <si>
    <t>оптимизация штатной численности в связи с введением персонифицированного учета и разделение пполномочий по проведению мероприятий между дополнительным образованием и молодежной политикой с 12 июля 2020 года, сокращение указных категорий работников (-3,5 шт ед педагогов-организаторов доп образования; + 2 шт ед специалистов по организации и проведению молод. мероприятий))</t>
  </si>
  <si>
    <t>изменение типа существующего казенного учреждения в целях создания бюджетного учреждения, введение персонифицированного учета и разделение полномочий между дополнительным образованием и молодежной политикой</t>
  </si>
  <si>
    <t>Оптимизация штатной численностис 01.02.2021 в связи с уменьшением количества групп (на 6 групп) и сокращением 22,35 шт. ед (-0,5 шт ед методиста, -9,6 шт ед воспитателя, -1,5 шт ед муз руководителя, -0,5 шт. ед инструктора по физ. Культуре, -9,0 шт. ед помощника воспитателя, -0,5 шт ед зав. хозяйством, -0,5 шт. ед кладовщика, -0,25 шт ед кастелянши)</t>
  </si>
  <si>
    <t>приведение численности работников в соответствие с объемами оказываемых услуг с 01.04.2021 года (уменьшение количества ставок воспитателей на 1 группу с 1,68 до 1,5; помощники воспитателей на 1 группу с 1,5 до 1,25) сокращение 33,4 шт ед (в том числе -9,4 шт ед воспитателя, -22 шт ед помощника воспитателя, -0,85 шт ед машинист по стирке и ремонту спец одежды, -1,15 шт ед дворника)</t>
  </si>
  <si>
    <t>2.2.3.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</si>
  <si>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</si>
  <si>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>оптимизация штатной численности и структуры учреждения (сокращение отдела кадров (-1 шт ед начальника отдела кадров)), сокращение -3 шт ед, в т.ч. -1 шт ед зам директора, -1шт ед инженера 1 категории, -0,5 шт ед специалиста по охране труда, -1 шт ед сторожа, +1,5 шт ед техника, в связи с приведением численности работников учреждения в соответствие с объемами оказываемых услуг, изменение оклада руководителя учреждения</t>
  </si>
  <si>
    <t>2.3.2.</t>
  </si>
  <si>
    <t xml:space="preserve"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</si>
  <si>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</si>
  <si>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</si>
  <si>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</si>
  <si>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Мониторинг количества проведенных торгов по продаже права заключения договоров аренды муниципального имущества, находящихся в муниципальной собственности</t>
  </si>
  <si>
    <t>Приведение в соответствие Правил землепользования и застройки (да/нет)</t>
  </si>
  <si>
    <t>Проведение торгов (да/нет)</t>
  </si>
  <si>
    <t>Обеспечение темпа роста налоговых и неналоговых доходовконсалидированного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</si>
  <si>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>Утверждение структуры органов местного самоуправления, предусматривающей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службы; создание казенного учреждения по переводу бухгалтеров в том числе сельских поселений на централизованное бухгалтерское сопровождение, создание муниципального казенного учреждения "Управление образования и культуры и спорта"</t>
  </si>
  <si>
    <t>Подготовка решения об утверждении 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службы, разработка и утверждение дорожной карты по сокращению должностей муниципальной службы в 2021 году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</si>
  <si>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  </t>
  </si>
  <si>
    <t>Установление запрета на увеличение  численности муниципальных служащих и работников казенных учреждений Кондопожского муниципального района, за исключением случаев изменения  функций органов местного самоуправления и казенных учреждений Кондопожского муниципального района</t>
  </si>
  <si>
    <t>Мониторинг соблюдения нормативных затрат, утвержденных Постановлением Администрации Кондопожского муниципального района от  05 марта 2018 г.  №  150 "Об утверждении 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района"</t>
  </si>
  <si>
    <t>Мониторинг соблюдения норм расхода ГСМ, утвержденных Постановлением  Администрации Кондопожского муниципального района от   29.01 2019 г.  №  56 "Об утверждение норм расхода горюче-смазочных материалов для муниципальных учреждений Кондопожского муниципального района" (с изменениями от 14.02.2019 № 96, от 18.03.2020 № 268)</t>
  </si>
  <si>
    <t>Мониторинг соблюдение лимитов потребления, утвержденных  Постановлением Администрации Кондопожского муниципального района от 11.09. 2020 г.  №  950 "Об 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района, на 2021 год" (с учетом изменений от 12.02.2021 № 150)</t>
  </si>
  <si>
    <t>Мониторинг соблюдения нормативов затрат на оказание муниципальных услуг, утвержденных Постановлением Администрации Кондопожского муниципального района от  15.05. 2020 г.  №  485, Распоряжением от  19.05.2020 года № 271-р "Об утверждении значений нормативов затрат на оказание муниципальных услуг в сфере дополнительного образования"</t>
  </si>
  <si>
    <t>Принятие мер технического характера по снижению объемов потребления коммунальных ресурсов учреждениями (в натуральных показателях)</t>
  </si>
  <si>
    <t xml:space="preserve">Оптимизация штатной численности с 01.12.2020 года -1 ст. пом. воспитателя </t>
  </si>
  <si>
    <t>Мониторинг компенсации работникам расходов на оплату стоимости проезда к месту отдыха, утвержденного  Решением Совета Кондопожского муниципального района от 26 июня 2019 года № 2 "Об  утверждении Положения о порядке компенсации расходов на оплату стоимости проезда и провоза багажа к месту использования отпуска и обратно для лиц, работающих в муниципальных учреждениях, органах местного самоуправления, финансируемых из бюджета Кондопожского муниципального района расположенных в районах Крайнего Севера и приравненных к ним местностях, и членов их семей"</t>
  </si>
  <si>
    <t>Расширение рынка платных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</si>
  <si>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Управление ликвидностью единого счета бюджет</t>
  </si>
  <si>
    <t xml:space="preserve">Привлечение краткосрочных бюджетных кредитов </t>
  </si>
  <si>
    <t>Мониторинг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</si>
  <si>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Реализация имущества сверх прогнозных показателей</t>
  </si>
  <si>
    <t>Проведение разъяснительной работы с населением, проведение претензионно-исковой работы</t>
  </si>
  <si>
    <t>Оптимизация штатной численности с 04.09.2020 в связи с уменьшением количества групп (на 8 групп) и сокращением 32,55 шт.ед., в т.ч. АУП-1 шт.ед. (зам.директора), пед.работники - 17,3 шт.ед. ("-"1 шт.ед. по должности "методист", "-"12,8 шт.ед. по должности "воспитатель", "-"1,5 шт.ед. по должности "инструктор по физической культуре", "-"2 шт.ед. "музыкальный руководитель"), "-"12 шт.ед. по должности "помощник воспитателя", "-"2,25 шт. ед. вспомогательный персонал ("-"0,5 шт.ед. по должности "заведующий хозяйством", "-"1,5 шт.ед. по должности "повар", "-"0,25 шт.ед. по должности "кастелянша")</t>
  </si>
  <si>
    <t>-</t>
  </si>
  <si>
    <t>Количество предъявленных претензий, исков</t>
  </si>
  <si>
    <t>_______________________________</t>
  </si>
  <si>
    <t>Администрации Кондопожского муниципального района</t>
  </si>
  <si>
    <t>тел.8-964-318-9128</t>
  </si>
  <si>
    <t xml:space="preserve">Глава Администрации </t>
  </si>
  <si>
    <t>В.М. Садовников</t>
  </si>
  <si>
    <t>Увеличение доходов от безвозмездных поступлений от физических и юридических лиц</t>
  </si>
  <si>
    <t>Начальник финансового управления</t>
  </si>
  <si>
    <t>Е.А. Медведева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</si>
  <si>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</si>
  <si>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>приведение объема оказываемых услуги в дошкольных группах в соответствие с численностью контингента воспитанников  "-"0,28 шт. ед, -0,25 шт ед "муз. руководитель", -0,03 шт ед "воспитатель"</t>
  </si>
  <si>
    <t>с 02.06.2021 - 6 шт ед заместителя директора,+ 6 шт.ед зав корпусами</t>
  </si>
  <si>
    <t>оптимизация штатной численности и приведение численности работников в соответствие с объемами оказываемых услуг  (сокращение 8 групп в связи со снижением численности контингента воспитанников) с 01.09.2021 сокращение  32 шт ед., в т.ч. -0,5 шт ед "методист", -12 шт ед "воспитатель", -0,5 шт ед "инструктор по физ культуре", -2 шт ед "муз руководитель", -13 шт ед "помощник воспитателя", +3 шт ед "ассистент (момощник) по оказанию тех помощи инвалидам и лицам с ОВЗ", -0,75 шт ед "зав хозяйством", -0,5 шт ед "калькулятор, -2,5 шт ед "повар", -0,75 шт ед "кастелянша", -0,5 шт ед "кладовщик"-2 шт ед "кухонный рабочий"</t>
  </si>
  <si>
    <t>Уменьшение количества групп с 80 до 70 в связи с уменьшением количества детей в 2021 году, а также с учетом ожидаемого прогноза на 2022 год. Сокращение 60 шт. ед. с 01.02.2022 года административного, вспомогательного и прочего персонала, в т.ч.: - 1 шт ед зав корпусом, -1 шт ед зам директора, -3 шт ед зав хозяйством, -2 шт ед методиста, -15 шт ед воспитатель, -12.5 шт ед пом. воспитателя, -1 шт ед инструктор по физ-ре, -2 шт ед муз руководитель, -1 шт ед - спец по кадрам, -1 шт ед - делопроизводитель, -1.5 шт ед калькулятор,  -6 шт ед повар, -1,5 шт ед кастелянша, -1,5 шт ед кладовщик, -3 шт ед уборщик, -3 шт ед кух работник, - 3шт ед дворник, -1 шт ед рабочий по стирке</t>
  </si>
  <si>
    <t>Оптимизация штатной численности с 01.02.2021 в связи с уменьшением количества групп (на 1 группу) и сокращением 2 шт. ед (-2 ставки воспитателя, +0,5 ст старшего воспитателя, -0,25 ст муз руководителя, -0,25 ст зам директора по воспитат и метод работе);- 0,01 ст по общему образованию  (-0,2 педагог-организатор,+ 0,2 ст библиотекаря, -0,01 учителя)</t>
  </si>
  <si>
    <t>с 01.06.2021сокращение  1 шт ед младшего воспитателя</t>
  </si>
  <si>
    <t xml:space="preserve">  приведение численности работников в соответствие с объемами оказываемых услуг  с 01.03.20 в части дошкольного образования   МОУ СОШ № 7  -0,5 шт. ед зав хозяйства и - 0,5 шт ед. уборщик служ. помещений; с 01.09.20 г, сокращение 15,2 шт единицы (в т.ч.  МОУ Кончезерская СОШ -0,7 шт ед кладовщика, МОУ Спасогубская СОШ -1,36 шт ед учителя, МОУ Кяппесельгская СОШ -0,17 шт ед учителя, МОУ СОШ № 2 -3,21 шт ед учителя, МОУ СОШ № 3 -3,2 шт ед учителя, МОУ СОШ № 1 -4,99 шт ед учителя, -0,2 шт ед педагога доп образования,+0,13 шт ед уборщика, МОУ СОШ № 8 -0,9 шт ед учителя, -0,25 шт ед педагога-организатора по внеклас и спортивной работе, -0,75 шт ед педагога доп образования, -0,5 шт ед методиста, +1 шт ед завхоза, -0,1 шт ед сторожа),</t>
  </si>
  <si>
    <t>приведение численности работников в соответствие с объемами оказываемых услуг с 01.04.2021 г. МОУ Кяппесельгская СОШ учитель +0,22 шт ед, зам дир по дош образ -0,5шт ед, млад воспит -0,5 шт ед, сторож -0,8 шт. ед, машинист по стирке и ремонту спец одежды -0,05 шт ед</t>
  </si>
  <si>
    <t xml:space="preserve"> приведение численности работников в соответствие с объемами оказываемых услуг  и с утверждением нового штатного расписания с 01.09.2021 года по МОУ СОШ № 1 -3,8 шт. ед, в т.ч. - 0,7 шт ед "педагог доп образования", -4,8 шт ед "учитель", +0,7 шт ед "педагог-организатор", +1 шт ед "старший методист;  по МОУ СОШ № 2 - 1,27 шт. ед., в т.ч. -1,79 шт ед "учитель", +0,02 шт ед "педпгог доп образования" +0,5 шт. ед "специалист по охране труда"; по МОУ СОШ № 3 -0,93 шт. ед, в т.ч. -0,93 шт ед "учитель", +0,25 шт ед "инженер-программмист", -0,25 шт ед "инженер-энергетик"; по МОУ СОШ № 6 -0,11 шт ед, в т.ч. +1,5 шт ед "методист", -1,36 шт. ед "учитель", -0,25 шт ед "уборщик служебных помещений"; МОУ СОШ № 7 -3,37 шт ед "учитель"; МОУ СОШ № 8 -4,67 шт ед, в т.ч. -0,1 шт ед "зам директора по УВР"+0,1 шт. ед "зам директора по хоз. части", -2,17 шт ед "учитель", -1 шт ед "ст. методист", -1,5 шт ед "методист",МОУ ГСОШ-0,99 шт. ед, в т.ч. -0,5 шт ед "педагог доп образования", +0,13 шт ед "учитель", -0,25 шт. ед "специалист по охране труда", -0,25 шт ед "спец. по кадрам", -0,12 шт ед "рабочий по комплексному обслуживанию и ремонту зданий", МОУ Кончезерская СОШ -0,84 шт. ед, в т.ч. -0,84 шт ед "Учитель", МОУ Кяппесельгская ОШ -0,38 шт. ед, в т.ч. +0,06 шт ед "учитель", -0,44 шт. ед "педагог доп образования", МОУ Спасогубская ОШ +0,01  "пед ставки"</t>
  </si>
  <si>
    <t>Оптимизация штатной численности МОУ Кончезерская СОШ</t>
  </si>
  <si>
    <t>2.1.12.</t>
  </si>
  <si>
    <t>приведение объема оказываемых услуги в дошкольных группах в соответствие с численностью контингента воспитанников  -2,65 шт. ед, в т.ч. -1,33 шт ед "воспитатель", -1,32 шт ед "младший воспитатель" в связи с уменьшением количества дошкольных групп ( -1)</t>
  </si>
  <si>
    <t>Оптимизация штатной численности МУК "Кондопожский музей"</t>
  </si>
  <si>
    <t>2.1.13.</t>
  </si>
  <si>
    <t>оптимизация штатной численности с 01.09.2021 сокращение  0,5 шт ед музейного смотрителя</t>
  </si>
  <si>
    <t>2.1.14.</t>
  </si>
  <si>
    <t>Оптимизация штатной численности МУ КЦРБ</t>
  </si>
  <si>
    <t>с 21.07.2021 года сокращение 6,9 шт. единиц, в том числе: -1 шт ед зам директора по работе с детьми,- 1шт. ед. Зав сектором, -1 шт ед зав отделом,+ 1 шт ед главного библиотекаря, -1,25 шт ед ведущего библиотекаря, -0,25 шт ед библиотекарь, -0,15 шт ед уборщик служебных помещений, -1,75 шт ед гардеробщик, - 1шт ед библиотекарь-каталогизатор, -0,5 шт ед. ведущий библиотекарь, -0,5 шт ед. художника</t>
  </si>
  <si>
    <t>2.1.15.</t>
  </si>
  <si>
    <t>Оптимизация штатной численности МОУ ДО "ДТДиЮ"</t>
  </si>
  <si>
    <t>Оптимизация штатной численности с 01.09.2021 в связи с уменьшением количества группу (наполняемость групп не менее 14 человек, при меньшей наполняемости группа не формируется) -8,26 шт ед, в т.ч. -2,4 шт ед "сторож", -4,11 шт ед "педагог доп образования", -0,5 шт ед "соц педагог", -0,25 шт ед "концертмейстер",-1 шт ед "специалист по организации и проведению молодежных мероприятий"</t>
  </si>
  <si>
    <t>Оптимизация штатной численности МОУ ГСОШ</t>
  </si>
  <si>
    <t>2.1.16.</t>
  </si>
  <si>
    <t>сокращение штатной численности в МОУ ГСОШ  с 21.02.20   -1 шт. ед воспитателя и -1 шт ед.  мл. воспитателя; с 02.12.2020 педагог библиотекарь -0,25 , воспитатель- 0,5, пед доп образ -0,5 ; млад воспит -0,6 уборщик -0,8,),    с 01.04.2021-2,8 шт. ед. в том числе -0,5шт ед заместителя директора по УВР, -0,5 шт ед педагога-психолога, -0,25шт ед социального педагога, -0,5 шт ед педагогога доп образования, -0,25 шт ед педагога организатора, -0,2 сшт ед лаборанта, -0,6 шт ед сторожа,  и с 01.09.2021 -0,2 шт ед "зав. хозяйством", -0,12 шт ед " рабочего по комплексному обслуживанию и ремонту зданий"</t>
  </si>
  <si>
    <t>перевод зданий 2 корпусов МДОУ № 20 "Колосок" на охрану с использованием технических средств видеонаблюденияс сокращено с 04.04.2021-  3 шт ед "сторож", с 02.06.2021  - 3 шт ед сторожей</t>
  </si>
  <si>
    <t>сокращение штатных единиц  (с 01.09.2018 г.): заместителя директора (0,2 ед.), с 01.09.2020 - 0,65 шт. ед по должности "заместителя директора"</t>
  </si>
  <si>
    <t>сокращение неэффективных расходов  на содержание вспомогательного персонала в МУК "Кондопожский музей"</t>
  </si>
  <si>
    <t>Эффективное использование государственного и муниципального имущества (изъятие из оперативного управления 3-х корпусов МДОУ 3 20 "Колосок (Корпус № 1 ул. Заводская, д. 30а; корпус № 2 ул. Заводская д.17а; корпус № 6 ул. Калинина д.17а)</t>
  </si>
  <si>
    <t>Изъятие с 01.02.2022 года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</si>
  <si>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перевод зданий  4 корпусов МДОУ № 20 "Колосок" на охрану с использованием технических средств видеонаблюденияс сокращено с 01.02.2022-  12 шт ед "сторож"</t>
  </si>
  <si>
    <t>передача  функций по хзяйственному обеспечению деятельности муниципальных учреждений Кондопожского муниципального района, расположенных в г. Кондопога , в МКУ "Административно-хозяйственное управление"  с  МУК " Музей Кондопожского края" с 01.10.2021 г (-4,5 шт ед "музейного смотрителя", +4,5 шт ед "сторож")</t>
  </si>
  <si>
    <t>в т.ч. за счет средств МБТ</t>
  </si>
  <si>
    <t>не менее чем на 15</t>
  </si>
  <si>
    <t>Исполнитель:  Маслякова А.С., Варавва И.Ю., Болундь З.Е., Лозовик Е.В.</t>
  </si>
  <si>
    <t>2022 год</t>
  </si>
  <si>
    <t>2 261,35                                             16 510,72                                       40 442,06                                      19 369,3</t>
  </si>
  <si>
    <t>по состоянию на 01 мая 2022 года</t>
  </si>
  <si>
    <t>Исполнено на отчетную дату (01.05.2022)</t>
  </si>
  <si>
    <t>В январе-апреле 2022 года предъявлено 21 досудебных предупреждений на сумму 259,01 тыс. руб, в досудебном порядке оплачено 583,575 тыс. руб.</t>
  </si>
  <si>
    <t>фактическое поступление на 01.05.2021 года составило 16,39 тыс. руб, на 01.05.2022 г- 4,17 тыс. руб.</t>
  </si>
  <si>
    <t>06.05.2022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</si>
</sst>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219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8" fillId="0" borderId="1" xfId="3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8" fillId="2" borderId="1" xfId="3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164" fontId="15" fillId="5" borderId="5" xfId="0" applyNumberFormat="1" applyFont="1" applyFill="1" applyBorder="1" applyAlignment="1">
      <alignment horizontal="center" vertical="center" wrapText="1"/>
    </xf>
    <xf numFmtId="9" fontId="16" fillId="5" borderId="24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9" fontId="15" fillId="4" borderId="3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9" fontId="16" fillId="2" borderId="3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9" fontId="15" fillId="2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3" fontId="17" fillId="0" borderId="1" xfId="3" applyNumberFormat="1" applyFont="1" applyFill="1" applyBorder="1" applyAlignment="1">
      <alignment horizontal="center" vertical="center" wrapText="1"/>
    </xf>
    <xf numFmtId="164" fontId="15" fillId="9" borderId="1" xfId="0" applyNumberFormat="1" applyFont="1" applyFill="1" applyBorder="1" applyAlignment="1">
      <alignment horizontal="center" vertical="center" wrapText="1"/>
    </xf>
    <xf numFmtId="9" fontId="15" fillId="3" borderId="3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9" fontId="16" fillId="3" borderId="3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9" fontId="16" fillId="2" borderId="24" xfId="0" applyNumberFormat="1" applyFont="1" applyFill="1" applyBorder="1" applyAlignment="1">
      <alignment horizontal="center" vertical="center" wrapText="1"/>
    </xf>
    <xf numFmtId="164" fontId="16" fillId="9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top" wrapText="1"/>
    </xf>
    <xf numFmtId="165" fontId="15" fillId="6" borderId="3" xfId="0" applyNumberFormat="1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top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top" wrapText="1"/>
    </xf>
    <xf numFmtId="0" fontId="17" fillId="0" borderId="0" xfId="0" applyFont="1"/>
    <xf numFmtId="0" fontId="1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2" borderId="0" xfId="0" applyFont="1" applyFill="1" applyAlignment="1">
      <alignment horizontal="justify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9" fontId="16" fillId="2" borderId="20" xfId="0" applyNumberFormat="1" applyFont="1" applyFill="1" applyBorder="1" applyAlignment="1">
      <alignment horizontal="center" vertical="center" wrapText="1"/>
    </xf>
    <xf numFmtId="9" fontId="16" fillId="2" borderId="2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right" wrapText="1"/>
    </xf>
    <xf numFmtId="0" fontId="6" fillId="4" borderId="18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3"/>
  <sheetViews>
    <sheetView tabSelected="1" view="pageBreakPreview" topLeftCell="A141" zoomScale="60" workbookViewId="0">
      <selection activeCell="F151" sqref="F151"/>
    </sheetView>
  </sheetViews>
  <sheetFormatPr defaultColWidth="9.140625" defaultRowHeight="23.25" x14ac:dyDescent="0.25"/>
  <cols>
    <col min="1" max="1" width="7" style="2" customWidth="1"/>
    <col min="2" max="2" width="10.85546875" style="2" customWidth="1"/>
    <col min="3" max="3" width="93.42578125" style="1" customWidth="1"/>
    <col min="4" max="4" width="41.85546875" style="1" hidden="1" customWidth="1"/>
    <col min="5" max="5" width="69.5703125" style="1" customWidth="1"/>
    <col min="6" max="6" width="36.28515625" style="147" customWidth="1"/>
    <col min="7" max="7" width="16.7109375" style="145" customWidth="1"/>
    <col min="8" max="8" width="16.42578125" style="145" customWidth="1"/>
    <col min="9" max="9" width="14.5703125" style="145" customWidth="1"/>
    <col min="10" max="16384" width="9.140625" style="2"/>
  </cols>
  <sheetData>
    <row r="1" spans="1:9" ht="20.25" customHeight="1" x14ac:dyDescent="0.25">
      <c r="A1" s="216" t="s">
        <v>72</v>
      </c>
      <c r="B1" s="216"/>
      <c r="C1" s="216"/>
      <c r="D1" s="216"/>
      <c r="E1" s="216"/>
      <c r="F1" s="216"/>
      <c r="G1" s="216"/>
      <c r="H1" s="216"/>
      <c r="I1" s="216"/>
    </row>
    <row r="2" spans="1:9" ht="20.25" customHeight="1" x14ac:dyDescent="0.25">
      <c r="A2" s="216" t="s">
        <v>104</v>
      </c>
      <c r="B2" s="216"/>
      <c r="C2" s="216"/>
      <c r="D2" s="216"/>
      <c r="E2" s="216"/>
      <c r="F2" s="216"/>
      <c r="G2" s="216"/>
      <c r="H2" s="216"/>
      <c r="I2" s="216"/>
    </row>
    <row r="3" spans="1:9" ht="20.25" customHeight="1" x14ac:dyDescent="0.25">
      <c r="A3" s="216" t="s">
        <v>307</v>
      </c>
      <c r="B3" s="216"/>
      <c r="C3" s="216"/>
      <c r="D3" s="216"/>
      <c r="E3" s="216"/>
      <c r="F3" s="216"/>
      <c r="G3" s="216"/>
      <c r="H3" s="216"/>
      <c r="I3" s="216"/>
    </row>
    <row r="4" spans="1:9" ht="20.25" customHeight="1" x14ac:dyDescent="0.25">
      <c r="A4" s="215" t="s">
        <v>53</v>
      </c>
      <c r="B4" s="215"/>
      <c r="C4" s="215"/>
      <c r="D4" s="215"/>
      <c r="E4" s="215"/>
      <c r="F4" s="215"/>
      <c r="G4" s="215"/>
      <c r="H4" s="215"/>
      <c r="I4" s="215"/>
    </row>
    <row r="5" spans="1:9" ht="20.25" customHeight="1" x14ac:dyDescent="0.25">
      <c r="A5" s="215" t="s">
        <v>64</v>
      </c>
      <c r="B5" s="215"/>
      <c r="C5" s="215"/>
      <c r="D5" s="215"/>
      <c r="E5" s="215"/>
      <c r="F5" s="215"/>
      <c r="G5" s="215"/>
      <c r="H5" s="215"/>
      <c r="I5" s="215"/>
    </row>
    <row r="6" spans="1:9" ht="20.25" customHeight="1" x14ac:dyDescent="0.25">
      <c r="A6" s="215" t="s">
        <v>54</v>
      </c>
      <c r="B6" s="215"/>
      <c r="C6" s="215"/>
      <c r="D6" s="215"/>
      <c r="E6" s="215"/>
      <c r="F6" s="215"/>
      <c r="G6" s="215"/>
      <c r="H6" s="215"/>
      <c r="I6" s="215"/>
    </row>
    <row r="7" spans="1:9" ht="21" thickBot="1" x14ac:dyDescent="0.3">
      <c r="B7" s="209"/>
      <c r="C7" s="209"/>
      <c r="D7" s="209"/>
      <c r="E7" s="209"/>
      <c r="F7" s="209"/>
      <c r="G7" s="209"/>
      <c r="H7" s="209"/>
      <c r="I7" s="209"/>
    </row>
    <row r="8" spans="1:9" s="4" customFormat="1" ht="75" customHeight="1" x14ac:dyDescent="0.25">
      <c r="A8" s="195" t="s">
        <v>0</v>
      </c>
      <c r="B8" s="170" t="s">
        <v>61</v>
      </c>
      <c r="C8" s="198" t="s">
        <v>1</v>
      </c>
      <c r="D8" s="198"/>
      <c r="E8" s="170" t="s">
        <v>59</v>
      </c>
      <c r="F8" s="173" t="s">
        <v>58</v>
      </c>
      <c r="G8" s="173"/>
      <c r="H8" s="173"/>
      <c r="I8" s="174"/>
    </row>
    <row r="9" spans="1:9" s="4" customFormat="1" ht="69" customHeight="1" x14ac:dyDescent="0.25">
      <c r="A9" s="196"/>
      <c r="B9" s="171"/>
      <c r="C9" s="199"/>
      <c r="D9" s="199"/>
      <c r="E9" s="171"/>
      <c r="F9" s="210" t="s">
        <v>55</v>
      </c>
      <c r="G9" s="211"/>
      <c r="H9" s="212" t="s">
        <v>308</v>
      </c>
      <c r="I9" s="210"/>
    </row>
    <row r="10" spans="1:9" s="4" customFormat="1" ht="21.75" customHeight="1" x14ac:dyDescent="0.25">
      <c r="A10" s="196"/>
      <c r="B10" s="171"/>
      <c r="C10" s="175" t="s">
        <v>62</v>
      </c>
      <c r="D10" s="175" t="s">
        <v>63</v>
      </c>
      <c r="E10" s="171"/>
      <c r="F10" s="193" t="s">
        <v>163</v>
      </c>
      <c r="G10" s="99" t="s">
        <v>56</v>
      </c>
      <c r="H10" s="193" t="s">
        <v>112</v>
      </c>
      <c r="I10" s="213" t="s">
        <v>57</v>
      </c>
    </row>
    <row r="11" spans="1:9" s="4" customFormat="1" ht="42.75" customHeight="1" thickBot="1" x14ac:dyDescent="0.3">
      <c r="A11" s="197"/>
      <c r="B11" s="172"/>
      <c r="C11" s="176"/>
      <c r="D11" s="176"/>
      <c r="E11" s="172"/>
      <c r="F11" s="194"/>
      <c r="G11" s="100" t="s">
        <v>305</v>
      </c>
      <c r="H11" s="194"/>
      <c r="I11" s="214"/>
    </row>
    <row r="12" spans="1:9" s="4" customFormat="1" ht="33.75" customHeight="1" x14ac:dyDescent="0.25">
      <c r="A12" s="168" t="s">
        <v>65</v>
      </c>
      <c r="B12" s="169"/>
      <c r="C12" s="169"/>
      <c r="D12" s="169"/>
      <c r="E12" s="169"/>
      <c r="F12" s="169"/>
      <c r="G12" s="169"/>
      <c r="H12" s="169"/>
      <c r="I12" s="169"/>
    </row>
    <row r="13" spans="1:9" s="4" customFormat="1" ht="24.75" customHeight="1" x14ac:dyDescent="0.25">
      <c r="A13" s="217" t="s">
        <v>60</v>
      </c>
      <c r="B13" s="218"/>
      <c r="C13" s="218"/>
      <c r="D13" s="23"/>
      <c r="E13" s="24"/>
      <c r="F13" s="101">
        <f>F14+F24</f>
        <v>276553.96388</v>
      </c>
      <c r="G13" s="101">
        <f>G14+G24</f>
        <v>99377.231390000001</v>
      </c>
      <c r="H13" s="102">
        <f>H14+H24</f>
        <v>23743.848709999995</v>
      </c>
      <c r="I13" s="103">
        <f>IF(OR(G13=0,H13=0),"",H13/G13)</f>
        <v>0.23892644600671839</v>
      </c>
    </row>
    <row r="14" spans="1:9" s="14" customFormat="1" ht="31.5" customHeight="1" x14ac:dyDescent="0.25">
      <c r="A14" s="19"/>
      <c r="B14" s="13" t="s">
        <v>2</v>
      </c>
      <c r="C14" s="16" t="s">
        <v>4</v>
      </c>
      <c r="D14" s="16"/>
      <c r="E14" s="16"/>
      <c r="F14" s="104">
        <f>F15+F20+F22+F23</f>
        <v>26585.002679999998</v>
      </c>
      <c r="G14" s="104">
        <f>G15+G20+G22+G23</f>
        <v>1035</v>
      </c>
      <c r="H14" s="104">
        <f>H15+H20+H22+H23</f>
        <v>583.57500000000005</v>
      </c>
      <c r="I14" s="105">
        <f>H15/G15</f>
        <v>0.56934146341463421</v>
      </c>
    </row>
    <row r="15" spans="1:9" s="9" customFormat="1" ht="40.5" customHeight="1" x14ac:dyDescent="0.25">
      <c r="A15" s="27">
        <v>1</v>
      </c>
      <c r="B15" s="28" t="s">
        <v>26</v>
      </c>
      <c r="C15" s="17" t="s">
        <v>49</v>
      </c>
      <c r="D15" s="17"/>
      <c r="E15" s="17"/>
      <c r="F15" s="106">
        <f>SUM(F16:F19)</f>
        <v>23601.445</v>
      </c>
      <c r="G15" s="106">
        <f>SUM(G16:G19)</f>
        <v>1025</v>
      </c>
      <c r="H15" s="106">
        <f>SUM(H16:H19)</f>
        <v>583.57500000000005</v>
      </c>
      <c r="I15" s="105">
        <f>H15/G15</f>
        <v>0.56934146341463421</v>
      </c>
    </row>
    <row r="16" spans="1:9" s="9" customFormat="1" ht="99.75" customHeight="1" x14ac:dyDescent="0.25">
      <c r="A16" s="27">
        <v>2</v>
      </c>
      <c r="B16" s="29" t="s">
        <v>33</v>
      </c>
      <c r="C16" s="10" t="s">
        <v>75</v>
      </c>
      <c r="D16" s="30"/>
      <c r="E16" s="48" t="s">
        <v>256</v>
      </c>
      <c r="F16" s="107">
        <v>75</v>
      </c>
      <c r="G16" s="108">
        <v>25</v>
      </c>
      <c r="H16" s="108">
        <v>0</v>
      </c>
      <c r="I16" s="109">
        <v>0</v>
      </c>
    </row>
    <row r="17" spans="1:9" x14ac:dyDescent="0.25">
      <c r="A17" s="20">
        <v>3</v>
      </c>
      <c r="B17" s="3" t="s">
        <v>34</v>
      </c>
      <c r="C17" s="33" t="s">
        <v>76</v>
      </c>
      <c r="D17" s="5"/>
      <c r="E17" s="48" t="s">
        <v>257</v>
      </c>
      <c r="F17" s="108">
        <v>14175.445</v>
      </c>
      <c r="G17" s="110">
        <v>0</v>
      </c>
      <c r="H17" s="110">
        <v>0</v>
      </c>
      <c r="I17" s="111">
        <v>0</v>
      </c>
    </row>
    <row r="18" spans="1:9" ht="48.75" customHeight="1" x14ac:dyDescent="0.25">
      <c r="A18" s="20">
        <v>4</v>
      </c>
      <c r="B18" s="92" t="s">
        <v>35</v>
      </c>
      <c r="C18" s="31" t="s">
        <v>131</v>
      </c>
      <c r="D18" s="5"/>
      <c r="E18" s="48" t="s">
        <v>258</v>
      </c>
      <c r="F18" s="108">
        <v>1192</v>
      </c>
      <c r="G18" s="108">
        <v>0</v>
      </c>
      <c r="H18" s="108">
        <v>0</v>
      </c>
      <c r="I18" s="111">
        <v>0</v>
      </c>
    </row>
    <row r="19" spans="1:9" ht="290.25" customHeight="1" x14ac:dyDescent="0.25">
      <c r="A19" s="20">
        <v>5</v>
      </c>
      <c r="B19" s="3" t="s">
        <v>122</v>
      </c>
      <c r="C19" s="31" t="s">
        <v>113</v>
      </c>
      <c r="D19" s="11"/>
      <c r="E19" s="11" t="s">
        <v>309</v>
      </c>
      <c r="F19" s="110">
        <v>8159</v>
      </c>
      <c r="G19" s="110">
        <v>1000</v>
      </c>
      <c r="H19" s="112">
        <v>583.57500000000005</v>
      </c>
      <c r="I19" s="111">
        <f>H19/G19</f>
        <v>0.58357500000000007</v>
      </c>
    </row>
    <row r="20" spans="1:9" ht="22.5" x14ac:dyDescent="0.25">
      <c r="A20" s="21">
        <v>6</v>
      </c>
      <c r="B20" s="7" t="s">
        <v>39</v>
      </c>
      <c r="C20" s="17" t="s">
        <v>38</v>
      </c>
      <c r="D20" s="17"/>
      <c r="E20" s="17"/>
      <c r="F20" s="113">
        <f>SUM(F21:F21)</f>
        <v>86</v>
      </c>
      <c r="G20" s="113">
        <f>SUM(G21:G21)</f>
        <v>10</v>
      </c>
      <c r="H20" s="114">
        <f>SUM(H21:H21)</f>
        <v>0</v>
      </c>
      <c r="I20" s="111">
        <f t="shared" ref="I20:I21" si="0">H20/G20</f>
        <v>0</v>
      </c>
    </row>
    <row r="21" spans="1:9" ht="150.75" customHeight="1" x14ac:dyDescent="0.25">
      <c r="A21" s="20">
        <v>7</v>
      </c>
      <c r="B21" s="3" t="s">
        <v>46</v>
      </c>
      <c r="C21" s="34" t="s">
        <v>114</v>
      </c>
      <c r="D21" s="12"/>
      <c r="E21" s="35" t="s">
        <v>310</v>
      </c>
      <c r="F21" s="115">
        <v>86</v>
      </c>
      <c r="G21" s="110">
        <v>10</v>
      </c>
      <c r="H21" s="108">
        <v>0</v>
      </c>
      <c r="I21" s="111">
        <f t="shared" si="0"/>
        <v>0</v>
      </c>
    </row>
    <row r="22" spans="1:9" ht="161.25" customHeight="1" x14ac:dyDescent="0.25">
      <c r="A22" s="21">
        <v>8</v>
      </c>
      <c r="B22" s="7" t="s">
        <v>48</v>
      </c>
      <c r="C22" s="17" t="s">
        <v>115</v>
      </c>
      <c r="D22" s="17"/>
      <c r="E22" s="47" t="s">
        <v>267</v>
      </c>
      <c r="F22" s="116">
        <v>2031.1</v>
      </c>
      <c r="G22" s="116">
        <v>0</v>
      </c>
      <c r="H22" s="114">
        <v>0</v>
      </c>
      <c r="I22" s="117" t="e">
        <f>H22/G22</f>
        <v>#DIV/0!</v>
      </c>
    </row>
    <row r="23" spans="1:9" ht="155.25" customHeight="1" x14ac:dyDescent="0.25">
      <c r="A23" s="21">
        <v>9</v>
      </c>
      <c r="B23" s="7" t="s">
        <v>108</v>
      </c>
      <c r="C23" s="17" t="s">
        <v>116</v>
      </c>
      <c r="D23" s="17"/>
      <c r="E23" s="47" t="s">
        <v>267</v>
      </c>
      <c r="F23" s="116">
        <v>866.4576800000001</v>
      </c>
      <c r="G23" s="116">
        <v>0</v>
      </c>
      <c r="H23" s="114">
        <v>0</v>
      </c>
      <c r="I23" s="117" t="e">
        <f>H23/G23</f>
        <v>#DIV/0!</v>
      </c>
    </row>
    <row r="24" spans="1:9" s="15" customFormat="1" ht="38.25" customHeight="1" x14ac:dyDescent="0.35">
      <c r="A24" s="22"/>
      <c r="B24" s="13" t="s">
        <v>3</v>
      </c>
      <c r="C24" s="16" t="s">
        <v>5</v>
      </c>
      <c r="D24" s="16"/>
      <c r="E24" s="16"/>
      <c r="F24" s="118">
        <f>F28+F73</f>
        <v>249968.96120000002</v>
      </c>
      <c r="G24" s="118">
        <f>G28+G73</f>
        <v>98342.231390000001</v>
      </c>
      <c r="H24" s="118">
        <f>H28+H73</f>
        <v>23160.273709999994</v>
      </c>
      <c r="I24" s="105">
        <f t="shared" ref="I24:I74" si="1">IF(OR(G24=0,H24=0),"",H24/G24)</f>
        <v>0.23550689650463902</v>
      </c>
    </row>
    <row r="25" spans="1:9" s="15" customFormat="1" ht="22.5" x14ac:dyDescent="0.35">
      <c r="A25" s="177" t="s">
        <v>71</v>
      </c>
      <c r="B25" s="178"/>
      <c r="C25" s="179"/>
      <c r="D25" s="16"/>
      <c r="E25" s="16"/>
      <c r="F25" s="118">
        <f>F24-F26</f>
        <v>70656.077320000011</v>
      </c>
      <c r="G25" s="118">
        <f>G24-G26</f>
        <v>26594.842090000006</v>
      </c>
      <c r="H25" s="118">
        <f>H24-H26</f>
        <v>4901.173689999996</v>
      </c>
      <c r="I25" s="105">
        <f t="shared" si="1"/>
        <v>0.18429038508346318</v>
      </c>
    </row>
    <row r="26" spans="1:9" s="15" customFormat="1" ht="38.25" customHeight="1" x14ac:dyDescent="0.35">
      <c r="A26" s="177" t="s">
        <v>302</v>
      </c>
      <c r="B26" s="178"/>
      <c r="C26" s="179"/>
      <c r="D26" s="16"/>
      <c r="E26" s="16"/>
      <c r="F26" s="118">
        <v>179312.88388000001</v>
      </c>
      <c r="G26" s="118">
        <v>71747.389299999995</v>
      </c>
      <c r="H26" s="104">
        <f>17719.1+540.00002</f>
        <v>18259.100019999998</v>
      </c>
      <c r="I26" s="105">
        <f t="shared" si="1"/>
        <v>0.2544914901872255</v>
      </c>
    </row>
    <row r="27" spans="1:9" ht="44.25" hidden="1" customHeight="1" x14ac:dyDescent="0.25">
      <c r="A27" s="20">
        <v>16</v>
      </c>
      <c r="B27" s="29" t="s">
        <v>17</v>
      </c>
      <c r="C27" s="33" t="s">
        <v>79</v>
      </c>
      <c r="D27" s="6"/>
      <c r="E27" s="48"/>
      <c r="F27" s="108"/>
      <c r="G27" s="119"/>
      <c r="H27" s="119"/>
      <c r="I27" s="109" t="str">
        <f t="shared" si="1"/>
        <v/>
      </c>
    </row>
    <row r="28" spans="1:9" s="8" customFormat="1" x14ac:dyDescent="0.25">
      <c r="A28" s="21">
        <v>10</v>
      </c>
      <c r="B28" s="7" t="s">
        <v>18</v>
      </c>
      <c r="C28" s="17" t="s">
        <v>10</v>
      </c>
      <c r="D28" s="17"/>
      <c r="E28" s="17"/>
      <c r="F28" s="114">
        <f>F29+F58+F64+F68</f>
        <v>198613.65120000002</v>
      </c>
      <c r="G28" s="114">
        <f t="shared" ref="G28:H28" si="2">G29+G58+G64+G68</f>
        <v>91366.821389999997</v>
      </c>
      <c r="H28" s="114">
        <f t="shared" si="2"/>
        <v>22301.299999999996</v>
      </c>
      <c r="I28" s="120">
        <f t="shared" si="1"/>
        <v>0.24408532179101122</v>
      </c>
    </row>
    <row r="29" spans="1:9" ht="61.5" customHeight="1" x14ac:dyDescent="0.25">
      <c r="A29" s="20">
        <v>11</v>
      </c>
      <c r="B29" s="26" t="s">
        <v>19</v>
      </c>
      <c r="C29" s="31" t="s">
        <v>80</v>
      </c>
      <c r="D29" s="30"/>
      <c r="E29" s="40"/>
      <c r="F29" s="121">
        <f>F30+F31+F32+F34+F35+F36+F37+F38+F39+F40+F41+F42+F43+F44+F47+F49+F50+F33+F45+F46+F48+F51+F53+F54+F55+F56+F57</f>
        <v>183675.08990000002</v>
      </c>
      <c r="G29" s="121">
        <f t="shared" ref="G29:H29" si="3">G30+G31+G32+G34+G35+G36+G37+G38+G39+G40+G41+G42+G43+G44+G47+G49+G50+G33+G45+G46+G48+G51+G53+G54+G55+G56+G57</f>
        <v>86413.383669999996</v>
      </c>
      <c r="H29" s="121">
        <f t="shared" si="3"/>
        <v>21419.699999999997</v>
      </c>
      <c r="I29" s="109">
        <f t="shared" si="1"/>
        <v>0.24787479774890753</v>
      </c>
    </row>
    <row r="30" spans="1:9" ht="75" x14ac:dyDescent="0.25">
      <c r="A30" s="20">
        <v>12</v>
      </c>
      <c r="B30" s="26" t="s">
        <v>90</v>
      </c>
      <c r="C30" s="31" t="s">
        <v>164</v>
      </c>
      <c r="D30" s="30"/>
      <c r="E30" s="48" t="s">
        <v>100</v>
      </c>
      <c r="F30" s="122">
        <v>4499.67</v>
      </c>
      <c r="G30" s="108">
        <v>157.196</v>
      </c>
      <c r="H30" s="108">
        <v>157.19999999999999</v>
      </c>
      <c r="I30" s="109">
        <f>H30/G30</f>
        <v>1.0000254459401001</v>
      </c>
    </row>
    <row r="31" spans="1:9" ht="99.75" customHeight="1" x14ac:dyDescent="0.25">
      <c r="A31" s="64">
        <v>13</v>
      </c>
      <c r="B31" s="66" t="s">
        <v>91</v>
      </c>
      <c r="C31" s="65" t="s">
        <v>132</v>
      </c>
      <c r="D31" s="31" t="s">
        <v>100</v>
      </c>
      <c r="E31" s="48" t="s">
        <v>133</v>
      </c>
      <c r="F31" s="122">
        <v>1615</v>
      </c>
      <c r="G31" s="110">
        <v>0</v>
      </c>
      <c r="H31" s="110">
        <v>0</v>
      </c>
      <c r="I31" s="123">
        <v>0</v>
      </c>
    </row>
    <row r="32" spans="1:9" s="56" customFormat="1" ht="54.75" customHeight="1" x14ac:dyDescent="0.25">
      <c r="A32" s="160">
        <v>14</v>
      </c>
      <c r="B32" s="154" t="s">
        <v>92</v>
      </c>
      <c r="C32" s="152" t="s">
        <v>165</v>
      </c>
      <c r="D32" s="31"/>
      <c r="E32" s="48" t="s">
        <v>134</v>
      </c>
      <c r="F32" s="122">
        <v>2071</v>
      </c>
      <c r="G32" s="110">
        <v>0</v>
      </c>
      <c r="H32" s="110">
        <v>0</v>
      </c>
      <c r="I32" s="123">
        <v>0</v>
      </c>
    </row>
    <row r="33" spans="1:9" s="68" customFormat="1" ht="50.25" customHeight="1" x14ac:dyDescent="0.25">
      <c r="A33" s="162"/>
      <c r="B33" s="156"/>
      <c r="C33" s="153"/>
      <c r="D33" s="31"/>
      <c r="E33" s="48" t="s">
        <v>135</v>
      </c>
      <c r="F33" s="122">
        <v>1126</v>
      </c>
      <c r="G33" s="110">
        <v>0</v>
      </c>
      <c r="H33" s="110">
        <v>0</v>
      </c>
      <c r="I33" s="123">
        <v>0</v>
      </c>
    </row>
    <row r="34" spans="1:9" s="60" customFormat="1" ht="93.75" x14ac:dyDescent="0.25">
      <c r="A34" s="64">
        <v>15</v>
      </c>
      <c r="B34" s="58" t="s">
        <v>117</v>
      </c>
      <c r="C34" s="89" t="s">
        <v>138</v>
      </c>
      <c r="D34" s="30"/>
      <c r="E34" s="48" t="s">
        <v>140</v>
      </c>
      <c r="F34" s="122">
        <v>1496</v>
      </c>
      <c r="G34" s="110">
        <v>0</v>
      </c>
      <c r="H34" s="110">
        <v>0</v>
      </c>
      <c r="I34" s="109">
        <v>0</v>
      </c>
    </row>
    <row r="35" spans="1:9" s="60" customFormat="1" ht="75" x14ac:dyDescent="0.25">
      <c r="A35" s="160">
        <v>16</v>
      </c>
      <c r="B35" s="152" t="s">
        <v>136</v>
      </c>
      <c r="C35" s="152" t="s">
        <v>139</v>
      </c>
      <c r="D35" s="30"/>
      <c r="E35" s="48" t="s">
        <v>141</v>
      </c>
      <c r="F35" s="122">
        <v>1944.6</v>
      </c>
      <c r="G35" s="110">
        <v>0</v>
      </c>
      <c r="H35" s="110">
        <v>0</v>
      </c>
      <c r="I35" s="109">
        <v>0</v>
      </c>
    </row>
    <row r="36" spans="1:9" s="79" customFormat="1" ht="225" x14ac:dyDescent="0.25">
      <c r="A36" s="162"/>
      <c r="B36" s="153"/>
      <c r="C36" s="153"/>
      <c r="D36" s="30"/>
      <c r="E36" s="11" t="s">
        <v>225</v>
      </c>
      <c r="F36" s="122">
        <v>2761</v>
      </c>
      <c r="G36" s="110">
        <v>0</v>
      </c>
      <c r="H36" s="108">
        <v>0</v>
      </c>
      <c r="I36" s="109">
        <v>0</v>
      </c>
    </row>
    <row r="37" spans="1:9" s="60" customFormat="1" ht="56.25" x14ac:dyDescent="0.25">
      <c r="A37" s="160">
        <v>17</v>
      </c>
      <c r="B37" s="152" t="s">
        <v>137</v>
      </c>
      <c r="C37" s="152" t="s">
        <v>143</v>
      </c>
      <c r="D37" s="30"/>
      <c r="E37" s="11" t="s">
        <v>166</v>
      </c>
      <c r="F37" s="122">
        <v>763</v>
      </c>
      <c r="G37" s="110">
        <v>0</v>
      </c>
      <c r="H37" s="110">
        <v>0</v>
      </c>
      <c r="I37" s="109">
        <v>0</v>
      </c>
    </row>
    <row r="38" spans="1:9" s="79" customFormat="1" ht="225" x14ac:dyDescent="0.25">
      <c r="A38" s="162"/>
      <c r="B38" s="153"/>
      <c r="C38" s="153"/>
      <c r="D38" s="30"/>
      <c r="E38" s="11" t="s">
        <v>259</v>
      </c>
      <c r="F38" s="122">
        <v>18291.599999999999</v>
      </c>
      <c r="G38" s="108">
        <v>0</v>
      </c>
      <c r="H38" s="108">
        <v>0</v>
      </c>
      <c r="I38" s="109">
        <v>0</v>
      </c>
    </row>
    <row r="39" spans="1:9" s="79" customFormat="1" ht="168.75" x14ac:dyDescent="0.25">
      <c r="A39" s="78">
        <v>18</v>
      </c>
      <c r="B39" s="39" t="s">
        <v>142</v>
      </c>
      <c r="C39" s="89" t="s">
        <v>227</v>
      </c>
      <c r="D39" s="30"/>
      <c r="E39" s="11" t="s">
        <v>226</v>
      </c>
      <c r="F39" s="122">
        <v>876.8</v>
      </c>
      <c r="G39" s="108">
        <v>0</v>
      </c>
      <c r="H39" s="108">
        <v>0</v>
      </c>
      <c r="I39" s="109">
        <v>0</v>
      </c>
    </row>
    <row r="40" spans="1:9" s="79" customFormat="1" ht="94.5" customHeight="1" x14ac:dyDescent="0.25">
      <c r="A40" s="78">
        <v>19</v>
      </c>
      <c r="B40" s="39" t="s">
        <v>197</v>
      </c>
      <c r="C40" s="81" t="s">
        <v>200</v>
      </c>
      <c r="D40" s="30"/>
      <c r="E40" s="11" t="s">
        <v>271</v>
      </c>
      <c r="F40" s="122">
        <v>219.47094999999999</v>
      </c>
      <c r="G40" s="110">
        <v>165</v>
      </c>
      <c r="H40" s="108">
        <v>54.9</v>
      </c>
      <c r="I40" s="109">
        <f t="shared" si="1"/>
        <v>0.3327272727272727</v>
      </c>
    </row>
    <row r="41" spans="1:9" s="86" customFormat="1" ht="37.5" customHeight="1" x14ac:dyDescent="0.25">
      <c r="A41" s="160">
        <v>20</v>
      </c>
      <c r="B41" s="154" t="s">
        <v>199</v>
      </c>
      <c r="C41" s="154" t="s">
        <v>201</v>
      </c>
      <c r="D41" s="30"/>
      <c r="E41" s="11" t="s">
        <v>251</v>
      </c>
      <c r="F41" s="122">
        <v>312.7</v>
      </c>
      <c r="G41" s="108">
        <v>0</v>
      </c>
      <c r="H41" s="108">
        <v>0</v>
      </c>
      <c r="I41" s="109" t="e">
        <f>H41/G41</f>
        <v>#DIV/0!</v>
      </c>
    </row>
    <row r="42" spans="1:9" s="83" customFormat="1" ht="131.25" x14ac:dyDescent="0.25">
      <c r="A42" s="161"/>
      <c r="B42" s="155"/>
      <c r="C42" s="155"/>
      <c r="D42" s="30"/>
      <c r="E42" s="11" t="s">
        <v>228</v>
      </c>
      <c r="F42" s="122">
        <v>17926.2</v>
      </c>
      <c r="G42" s="108">
        <v>10493.4</v>
      </c>
      <c r="H42" s="108">
        <v>3497.8</v>
      </c>
      <c r="I42" s="109">
        <f>H42/G42</f>
        <v>0.33333333333333337</v>
      </c>
    </row>
    <row r="43" spans="1:9" s="83" customFormat="1" ht="150" x14ac:dyDescent="0.25">
      <c r="A43" s="161"/>
      <c r="B43" s="155"/>
      <c r="C43" s="155"/>
      <c r="D43" s="30"/>
      <c r="E43" s="11" t="s">
        <v>229</v>
      </c>
      <c r="F43" s="122">
        <v>20720.8</v>
      </c>
      <c r="G43" s="108">
        <v>13440.5</v>
      </c>
      <c r="H43" s="108">
        <v>4480.2</v>
      </c>
      <c r="I43" s="109">
        <f>H43/G43</f>
        <v>0.33333581339979912</v>
      </c>
    </row>
    <row r="44" spans="1:9" s="86" customFormat="1" ht="37.5" x14ac:dyDescent="0.25">
      <c r="A44" s="161"/>
      <c r="B44" s="155"/>
      <c r="C44" s="155"/>
      <c r="D44" s="30"/>
      <c r="E44" s="11" t="s">
        <v>272</v>
      </c>
      <c r="F44" s="122">
        <v>1124.21748</v>
      </c>
      <c r="G44" s="108">
        <v>903.23748000000001</v>
      </c>
      <c r="H44" s="108">
        <v>301.10000000000002</v>
      </c>
      <c r="I44" s="109">
        <f>H44/G44</f>
        <v>0.33335640589227988</v>
      </c>
    </row>
    <row r="45" spans="1:9" s="97" customFormat="1" ht="243.75" x14ac:dyDescent="0.25">
      <c r="A45" s="161"/>
      <c r="B45" s="155"/>
      <c r="C45" s="155"/>
      <c r="D45" s="30"/>
      <c r="E45" s="11" t="s">
        <v>273</v>
      </c>
      <c r="F45" s="122">
        <v>15626.17799</v>
      </c>
      <c r="G45" s="108">
        <v>14424.164290000001</v>
      </c>
      <c r="H45" s="108">
        <v>4808.1000000000004</v>
      </c>
      <c r="I45" s="109">
        <f t="shared" ref="I45:I46" si="4">H45/G45</f>
        <v>0.33333646950578377</v>
      </c>
    </row>
    <row r="46" spans="1:9" s="97" customFormat="1" ht="243.75" x14ac:dyDescent="0.25">
      <c r="A46" s="162"/>
      <c r="B46" s="156"/>
      <c r="C46" s="156"/>
      <c r="D46" s="30"/>
      <c r="E46" s="11" t="s">
        <v>274</v>
      </c>
      <c r="F46" s="122">
        <v>50268.319779999998</v>
      </c>
      <c r="G46" s="108">
        <f>27038-2308.4085</f>
        <v>24729.591499999999</v>
      </c>
      <c r="H46" s="108">
        <v>1047.2</v>
      </c>
      <c r="I46" s="109">
        <f t="shared" si="4"/>
        <v>4.2346029047831225E-2</v>
      </c>
    </row>
    <row r="47" spans="1:9" s="83" customFormat="1" ht="136.5" customHeight="1" x14ac:dyDescent="0.25">
      <c r="A47" s="160">
        <v>21</v>
      </c>
      <c r="B47" s="152" t="s">
        <v>202</v>
      </c>
      <c r="C47" s="152" t="s">
        <v>203</v>
      </c>
      <c r="D47" s="30"/>
      <c r="E47" s="11" t="s">
        <v>275</v>
      </c>
      <c r="F47" s="122">
        <v>2062.5</v>
      </c>
      <c r="G47" s="108">
        <v>1207.3</v>
      </c>
      <c r="H47" s="108">
        <v>402.4</v>
      </c>
      <c r="I47" s="109">
        <f>H47/G47</f>
        <v>0.33330572351528204</v>
      </c>
    </row>
    <row r="48" spans="1:9" s="97" customFormat="1" ht="33.75" customHeight="1" x14ac:dyDescent="0.25">
      <c r="A48" s="162"/>
      <c r="B48" s="153"/>
      <c r="C48" s="153"/>
      <c r="D48" s="30"/>
      <c r="E48" s="11" t="s">
        <v>276</v>
      </c>
      <c r="F48" s="122">
        <v>439.6968</v>
      </c>
      <c r="G48" s="108">
        <v>329.77260000000001</v>
      </c>
      <c r="H48" s="108">
        <v>109.9</v>
      </c>
      <c r="I48" s="109">
        <f>H48/G48</f>
        <v>0.33325994943182058</v>
      </c>
    </row>
    <row r="49" spans="1:9" s="83" customFormat="1" ht="272.25" customHeight="1" x14ac:dyDescent="0.25">
      <c r="A49" s="160">
        <v>22</v>
      </c>
      <c r="B49" s="152" t="s">
        <v>204</v>
      </c>
      <c r="C49" s="154" t="s">
        <v>205</v>
      </c>
      <c r="D49" s="30"/>
      <c r="E49" s="11" t="s">
        <v>277</v>
      </c>
      <c r="F49" s="122">
        <v>9229.0153399999999</v>
      </c>
      <c r="G49" s="108">
        <v>0</v>
      </c>
      <c r="H49" s="108">
        <v>0</v>
      </c>
      <c r="I49" s="109" t="e">
        <f>H49/G49</f>
        <v>#DIV/0!</v>
      </c>
    </row>
    <row r="50" spans="1:9" s="86" customFormat="1" ht="105" customHeight="1" x14ac:dyDescent="0.25">
      <c r="A50" s="161"/>
      <c r="B50" s="157"/>
      <c r="C50" s="155"/>
      <c r="D50" s="30"/>
      <c r="E50" s="11" t="s">
        <v>278</v>
      </c>
      <c r="F50" s="122">
        <v>726.62</v>
      </c>
      <c r="G50" s="112">
        <v>490.53</v>
      </c>
      <c r="H50" s="108">
        <v>163.5</v>
      </c>
      <c r="I50" s="109">
        <f t="shared" si="1"/>
        <v>0.33331294722035354</v>
      </c>
    </row>
    <row r="51" spans="1:9" s="97" customFormat="1" ht="246.75" customHeight="1" x14ac:dyDescent="0.25">
      <c r="A51" s="161"/>
      <c r="B51" s="157"/>
      <c r="C51" s="155"/>
      <c r="D51" s="30"/>
      <c r="E51" s="152" t="s">
        <v>279</v>
      </c>
      <c r="F51" s="158">
        <v>10965.19296</v>
      </c>
      <c r="G51" s="148">
        <v>7310.1286399999999</v>
      </c>
      <c r="H51" s="148">
        <v>2436.6999999999998</v>
      </c>
      <c r="I51" s="150">
        <f>H51/G51</f>
        <v>0.33333202738276296</v>
      </c>
    </row>
    <row r="52" spans="1:9" s="97" customFormat="1" ht="229.5" customHeight="1" x14ac:dyDescent="0.25">
      <c r="A52" s="162"/>
      <c r="B52" s="153"/>
      <c r="C52" s="156"/>
      <c r="D52" s="30"/>
      <c r="E52" s="153"/>
      <c r="F52" s="159"/>
      <c r="G52" s="149"/>
      <c r="H52" s="149"/>
      <c r="I52" s="151"/>
    </row>
    <row r="53" spans="1:9" s="97" customFormat="1" ht="103.5" customHeight="1" x14ac:dyDescent="0.25">
      <c r="A53" s="95">
        <v>23</v>
      </c>
      <c r="B53" s="98" t="s">
        <v>281</v>
      </c>
      <c r="C53" s="96" t="s">
        <v>280</v>
      </c>
      <c r="D53" s="30"/>
      <c r="E53" s="94" t="s">
        <v>282</v>
      </c>
      <c r="F53" s="124">
        <v>1318.5955899999999</v>
      </c>
      <c r="G53" s="125">
        <v>1217.16516</v>
      </c>
      <c r="H53" s="126">
        <v>405.7</v>
      </c>
      <c r="I53" s="127">
        <f t="shared" ref="I53:I58" si="5">H53/G53</f>
        <v>0.33331548858989685</v>
      </c>
    </row>
    <row r="54" spans="1:9" s="97" customFormat="1" ht="45" customHeight="1" x14ac:dyDescent="0.25">
      <c r="A54" s="95">
        <v>24</v>
      </c>
      <c r="B54" s="94" t="s">
        <v>284</v>
      </c>
      <c r="C54" s="96" t="s">
        <v>283</v>
      </c>
      <c r="D54" s="30"/>
      <c r="E54" s="94" t="s">
        <v>285</v>
      </c>
      <c r="F54" s="124">
        <v>318.57335999999998</v>
      </c>
      <c r="G54" s="125">
        <v>238.93002000000001</v>
      </c>
      <c r="H54" s="126">
        <v>79.599999999999994</v>
      </c>
      <c r="I54" s="127">
        <f t="shared" si="5"/>
        <v>0.33315194130900749</v>
      </c>
    </row>
    <row r="55" spans="1:9" s="97" customFormat="1" ht="149.25" customHeight="1" x14ac:dyDescent="0.25">
      <c r="A55" s="95">
        <v>25</v>
      </c>
      <c r="B55" s="98" t="s">
        <v>286</v>
      </c>
      <c r="C55" s="96" t="s">
        <v>287</v>
      </c>
      <c r="D55" s="30"/>
      <c r="E55" s="94" t="s">
        <v>288</v>
      </c>
      <c r="F55" s="124">
        <v>4249.0229600000002</v>
      </c>
      <c r="G55" s="125">
        <v>3399.21837</v>
      </c>
      <c r="H55" s="126">
        <v>1133.0999999999999</v>
      </c>
      <c r="I55" s="127">
        <f t="shared" si="5"/>
        <v>0.33334133811473837</v>
      </c>
    </row>
    <row r="56" spans="1:9" s="97" customFormat="1" ht="141" customHeight="1" x14ac:dyDescent="0.25">
      <c r="A56" s="95">
        <v>26</v>
      </c>
      <c r="B56" s="94" t="s">
        <v>289</v>
      </c>
      <c r="C56" s="96" t="s">
        <v>290</v>
      </c>
      <c r="D56" s="30"/>
      <c r="E56" s="94" t="s">
        <v>291</v>
      </c>
      <c r="F56" s="124">
        <v>5333.4639399999996</v>
      </c>
      <c r="G56" s="125">
        <v>4208.0406599999997</v>
      </c>
      <c r="H56" s="126">
        <v>1402.7</v>
      </c>
      <c r="I56" s="127">
        <f t="shared" si="5"/>
        <v>0.33333803385825655</v>
      </c>
    </row>
    <row r="57" spans="1:9" s="97" customFormat="1" ht="210.75" customHeight="1" x14ac:dyDescent="0.25">
      <c r="A57" s="95">
        <v>27</v>
      </c>
      <c r="B57" s="94" t="s">
        <v>293</v>
      </c>
      <c r="C57" s="96" t="s">
        <v>292</v>
      </c>
      <c r="D57" s="30"/>
      <c r="E57" s="94" t="s">
        <v>294</v>
      </c>
      <c r="F57" s="124">
        <v>7389.85275</v>
      </c>
      <c r="G57" s="125">
        <f>880.40459+1269.34485+1246.06868+197.86358+105.52725</f>
        <v>3699.2089500000002</v>
      </c>
      <c r="H57" s="126">
        <v>939.6</v>
      </c>
      <c r="I57" s="127">
        <f t="shared" si="5"/>
        <v>0.25400025051301844</v>
      </c>
    </row>
    <row r="58" spans="1:9" ht="112.5" x14ac:dyDescent="0.25">
      <c r="A58" s="64">
        <v>28</v>
      </c>
      <c r="B58" s="39" t="s">
        <v>20</v>
      </c>
      <c r="C58" s="31" t="s">
        <v>81</v>
      </c>
      <c r="D58" s="30"/>
      <c r="E58" s="72" t="s">
        <v>106</v>
      </c>
      <c r="F58" s="122">
        <f>F59+F61+F62+F63</f>
        <v>12024.74768</v>
      </c>
      <c r="G58" s="122">
        <f t="shared" ref="G58:H58" si="6">G59+G61+G62+G63</f>
        <v>4287.0443599999999</v>
      </c>
      <c r="H58" s="122">
        <f t="shared" si="6"/>
        <v>659.5</v>
      </c>
      <c r="I58" s="109">
        <f t="shared" si="5"/>
        <v>0.1538355903553095</v>
      </c>
    </row>
    <row r="59" spans="1:9" ht="37.5" x14ac:dyDescent="0.25">
      <c r="A59" s="64">
        <v>29</v>
      </c>
      <c r="B59" s="39" t="s">
        <v>93</v>
      </c>
      <c r="C59" s="36" t="s">
        <v>82</v>
      </c>
      <c r="D59" s="30"/>
      <c r="E59" s="31" t="s">
        <v>144</v>
      </c>
      <c r="F59" s="122">
        <v>2326</v>
      </c>
      <c r="G59" s="110">
        <v>0</v>
      </c>
      <c r="H59" s="108">
        <v>0</v>
      </c>
      <c r="I59" s="109">
        <v>0</v>
      </c>
    </row>
    <row r="60" spans="1:9" ht="56.25" hidden="1" x14ac:dyDescent="0.25">
      <c r="A60" s="20">
        <v>24</v>
      </c>
      <c r="B60" s="39" t="s">
        <v>21</v>
      </c>
      <c r="C60" s="31" t="s">
        <v>14</v>
      </c>
      <c r="D60" s="30"/>
      <c r="E60" s="72" t="s">
        <v>106</v>
      </c>
      <c r="F60" s="122"/>
      <c r="G60" s="122"/>
      <c r="H60" s="108"/>
      <c r="I60" s="109">
        <v>0</v>
      </c>
    </row>
    <row r="61" spans="1:9" s="60" customFormat="1" ht="37.5" x14ac:dyDescent="0.25">
      <c r="A61" s="20">
        <v>30</v>
      </c>
      <c r="B61" s="58" t="s">
        <v>94</v>
      </c>
      <c r="C61" s="67" t="s">
        <v>82</v>
      </c>
      <c r="D61" s="30"/>
      <c r="E61" s="26" t="s">
        <v>145</v>
      </c>
      <c r="F61" s="122">
        <v>630</v>
      </c>
      <c r="G61" s="108">
        <v>0</v>
      </c>
      <c r="H61" s="108">
        <v>0</v>
      </c>
      <c r="I61" s="109">
        <v>0</v>
      </c>
    </row>
    <row r="62" spans="1:9" s="86" customFormat="1" ht="75" x14ac:dyDescent="0.25">
      <c r="A62" s="160">
        <v>31</v>
      </c>
      <c r="B62" s="152" t="s">
        <v>230</v>
      </c>
      <c r="C62" s="152" t="s">
        <v>231</v>
      </c>
      <c r="D62" s="30"/>
      <c r="E62" s="26" t="s">
        <v>295</v>
      </c>
      <c r="F62" s="122">
        <v>2803.0674600000002</v>
      </c>
      <c r="G62" s="108">
        <v>1978.6358600000001</v>
      </c>
      <c r="H62" s="108">
        <v>659.5</v>
      </c>
      <c r="I62" s="109">
        <f>H62/G62</f>
        <v>0.33331044551067623</v>
      </c>
    </row>
    <row r="63" spans="1:9" s="97" customFormat="1" ht="75" x14ac:dyDescent="0.25">
      <c r="A63" s="162"/>
      <c r="B63" s="153"/>
      <c r="C63" s="153"/>
      <c r="D63" s="30"/>
      <c r="E63" s="26" t="s">
        <v>300</v>
      </c>
      <c r="F63" s="122">
        <v>6265.6802200000002</v>
      </c>
      <c r="G63" s="108">
        <v>2308.4085</v>
      </c>
      <c r="H63" s="108">
        <v>0</v>
      </c>
      <c r="I63" s="109">
        <f>H63/G63</f>
        <v>0</v>
      </c>
    </row>
    <row r="64" spans="1:9" ht="37.5" x14ac:dyDescent="0.25">
      <c r="A64" s="20">
        <v>32</v>
      </c>
      <c r="B64" s="54" t="s">
        <v>21</v>
      </c>
      <c r="C64" s="84" t="s">
        <v>118</v>
      </c>
      <c r="D64" s="30"/>
      <c r="E64" s="72" t="s">
        <v>106</v>
      </c>
      <c r="F64" s="122">
        <f>F65+F67</f>
        <v>2191.8874800000003</v>
      </c>
      <c r="G64" s="122">
        <f t="shared" ref="G64:H64" si="7">G65+G67</f>
        <v>0</v>
      </c>
      <c r="H64" s="121">
        <f t="shared" si="7"/>
        <v>0</v>
      </c>
      <c r="I64" s="109" t="e">
        <f t="shared" ref="I64:I67" si="8">H64/G64</f>
        <v>#DIV/0!</v>
      </c>
    </row>
    <row r="65" spans="1:17" ht="87.75" customHeight="1" x14ac:dyDescent="0.25">
      <c r="A65" s="20">
        <v>33</v>
      </c>
      <c r="B65" s="55" t="s">
        <v>109</v>
      </c>
      <c r="C65" s="33" t="s">
        <v>167</v>
      </c>
      <c r="D65" s="30"/>
      <c r="E65" s="11" t="s">
        <v>296</v>
      </c>
      <c r="F65" s="122">
        <v>568.8874800000001</v>
      </c>
      <c r="G65" s="108">
        <v>0</v>
      </c>
      <c r="H65" s="108">
        <v>0</v>
      </c>
      <c r="I65" s="109" t="e">
        <f t="shared" si="8"/>
        <v>#DIV/0!</v>
      </c>
      <c r="K65" s="182"/>
      <c r="L65" s="182"/>
      <c r="M65" s="182"/>
      <c r="N65" s="182"/>
      <c r="O65" s="182"/>
      <c r="P65" s="182"/>
      <c r="Q65" s="182"/>
    </row>
    <row r="66" spans="1:17" ht="56.25" hidden="1" x14ac:dyDescent="0.25">
      <c r="A66" s="20">
        <v>30</v>
      </c>
      <c r="B66" s="38" t="s">
        <v>110</v>
      </c>
      <c r="C66" s="37" t="s">
        <v>119</v>
      </c>
      <c r="D66" s="30"/>
      <c r="E66" s="48" t="s">
        <v>120</v>
      </c>
      <c r="F66" s="122">
        <v>0</v>
      </c>
      <c r="G66" s="110">
        <v>0</v>
      </c>
      <c r="H66" s="108">
        <v>0</v>
      </c>
      <c r="I66" s="109" t="e">
        <f t="shared" si="8"/>
        <v>#DIV/0!</v>
      </c>
    </row>
    <row r="67" spans="1:17" s="79" customFormat="1" ht="168.75" x14ac:dyDescent="0.25">
      <c r="A67" s="20">
        <v>34</v>
      </c>
      <c r="B67" s="80" t="s">
        <v>233</v>
      </c>
      <c r="C67" s="33" t="s">
        <v>198</v>
      </c>
      <c r="D67" s="30"/>
      <c r="E67" s="48" t="s">
        <v>232</v>
      </c>
      <c r="F67" s="122">
        <v>1623</v>
      </c>
      <c r="G67" s="110">
        <v>0</v>
      </c>
      <c r="H67" s="108">
        <v>0</v>
      </c>
      <c r="I67" s="109" t="e">
        <f t="shared" si="8"/>
        <v>#DIV/0!</v>
      </c>
    </row>
    <row r="68" spans="1:17" ht="131.25" x14ac:dyDescent="0.25">
      <c r="A68" s="20">
        <v>35</v>
      </c>
      <c r="B68" s="38" t="s">
        <v>111</v>
      </c>
      <c r="C68" s="31" t="s">
        <v>83</v>
      </c>
      <c r="D68" s="30"/>
      <c r="E68" s="53" t="s">
        <v>106</v>
      </c>
      <c r="F68" s="121">
        <f>F69</f>
        <v>721.92614000000003</v>
      </c>
      <c r="G68" s="121">
        <f t="shared" ref="G68:H68" si="9">G69</f>
        <v>666.39336000000003</v>
      </c>
      <c r="H68" s="121">
        <f t="shared" si="9"/>
        <v>222.1</v>
      </c>
      <c r="I68" s="109">
        <f>I69</f>
        <v>0.33328663418855192</v>
      </c>
    </row>
    <row r="69" spans="1:17" ht="117.75" customHeight="1" x14ac:dyDescent="0.25">
      <c r="A69" s="20">
        <v>36</v>
      </c>
      <c r="B69" s="38" t="s">
        <v>95</v>
      </c>
      <c r="C69" s="36" t="s">
        <v>297</v>
      </c>
      <c r="D69" s="30"/>
      <c r="E69" s="48" t="s">
        <v>301</v>
      </c>
      <c r="F69" s="122">
        <v>721.92614000000003</v>
      </c>
      <c r="G69" s="108">
        <v>666.39336000000003</v>
      </c>
      <c r="H69" s="108">
        <v>222.1</v>
      </c>
      <c r="I69" s="109">
        <f>H69/G69</f>
        <v>0.33328663418855192</v>
      </c>
    </row>
    <row r="70" spans="1:17" ht="104.25" hidden="1" customHeight="1" x14ac:dyDescent="0.25">
      <c r="A70" s="20" t="e">
        <f>#REF!+1</f>
        <v>#REF!</v>
      </c>
      <c r="B70" s="38"/>
      <c r="C70" s="71"/>
      <c r="D70" s="30"/>
      <c r="E70" s="48"/>
      <c r="F70" s="122"/>
      <c r="G70" s="110"/>
      <c r="H70" s="128"/>
      <c r="I70" s="109">
        <v>0</v>
      </c>
    </row>
    <row r="71" spans="1:17" s="56" customFormat="1" hidden="1" x14ac:dyDescent="0.25">
      <c r="A71" s="20"/>
      <c r="B71" s="38"/>
      <c r="C71" s="36"/>
      <c r="D71" s="5"/>
      <c r="E71" s="48"/>
      <c r="F71" s="108"/>
      <c r="G71" s="110"/>
      <c r="H71" s="128"/>
      <c r="I71" s="123" t="str">
        <f t="shared" si="1"/>
        <v/>
      </c>
    </row>
    <row r="72" spans="1:17" s="56" customFormat="1" hidden="1" x14ac:dyDescent="0.25">
      <c r="A72" s="20"/>
      <c r="B72" s="38"/>
      <c r="C72" s="36"/>
      <c r="D72" s="5"/>
      <c r="E72" s="48"/>
      <c r="F72" s="108"/>
      <c r="G72" s="110"/>
      <c r="H72" s="128"/>
      <c r="I72" s="123" t="str">
        <f t="shared" si="1"/>
        <v/>
      </c>
    </row>
    <row r="73" spans="1:17" s="8" customFormat="1" x14ac:dyDescent="0.25">
      <c r="A73" s="21"/>
      <c r="B73" s="7" t="s">
        <v>25</v>
      </c>
      <c r="C73" s="17" t="s">
        <v>13</v>
      </c>
      <c r="D73" s="17"/>
      <c r="E73" s="17"/>
      <c r="F73" s="114">
        <f>F74+F75+F76</f>
        <v>51355.31</v>
      </c>
      <c r="G73" s="114">
        <f t="shared" ref="G73:H73" si="10">G74+G75+G76</f>
        <v>6975.41</v>
      </c>
      <c r="H73" s="114">
        <f t="shared" si="10"/>
        <v>858.97370999999998</v>
      </c>
      <c r="I73" s="120">
        <f t="shared" ref="I73" si="11">IF(OR(G73=0,H73=0),"",H73/G73)</f>
        <v>0.12314311416819944</v>
      </c>
    </row>
    <row r="74" spans="1:17" s="8" customFormat="1" ht="177" customHeight="1" x14ac:dyDescent="0.25">
      <c r="A74" s="20">
        <v>37</v>
      </c>
      <c r="B74" s="52" t="s">
        <v>27</v>
      </c>
      <c r="C74" s="33" t="s">
        <v>96</v>
      </c>
      <c r="D74" s="30"/>
      <c r="E74" s="59" t="s">
        <v>121</v>
      </c>
      <c r="F74" s="108">
        <v>44829</v>
      </c>
      <c r="G74" s="110">
        <v>4143</v>
      </c>
      <c r="H74" s="108">
        <f>226.9+0.1+37.40264+26.15+568.42107</f>
        <v>858.97370999999998</v>
      </c>
      <c r="I74" s="123">
        <f t="shared" si="1"/>
        <v>0.20733133236784937</v>
      </c>
    </row>
    <row r="75" spans="1:17" s="8" customFormat="1" ht="118.5" customHeight="1" x14ac:dyDescent="0.25">
      <c r="A75" s="20">
        <v>38</v>
      </c>
      <c r="B75" s="52" t="s">
        <v>146</v>
      </c>
      <c r="C75" s="33" t="s">
        <v>147</v>
      </c>
      <c r="D75" s="30"/>
      <c r="E75" s="38" t="s">
        <v>148</v>
      </c>
      <c r="F75" s="108">
        <v>604</v>
      </c>
      <c r="G75" s="110">
        <v>0</v>
      </c>
      <c r="H75" s="108">
        <v>0</v>
      </c>
      <c r="I75" s="123">
        <v>0</v>
      </c>
    </row>
    <row r="76" spans="1:17" s="8" customFormat="1" ht="132" thickBot="1" x14ac:dyDescent="0.3">
      <c r="A76" s="20">
        <v>39</v>
      </c>
      <c r="B76" s="26" t="s">
        <v>192</v>
      </c>
      <c r="C76" s="37" t="s">
        <v>298</v>
      </c>
      <c r="D76" s="30"/>
      <c r="E76" s="11" t="s">
        <v>299</v>
      </c>
      <c r="F76" s="110">
        <v>5922.3099999999995</v>
      </c>
      <c r="G76" s="110">
        <v>2832.41</v>
      </c>
      <c r="H76" s="108">
        <v>0</v>
      </c>
      <c r="I76" s="123">
        <v>0</v>
      </c>
    </row>
    <row r="77" spans="1:17" s="8" customFormat="1" ht="64.5" hidden="1" customHeight="1" x14ac:dyDescent="0.25">
      <c r="A77" s="20"/>
      <c r="B77" s="26"/>
      <c r="C77" s="37"/>
      <c r="D77" s="30"/>
      <c r="E77" s="48"/>
      <c r="F77" s="110">
        <v>0</v>
      </c>
      <c r="G77" s="110">
        <v>0</v>
      </c>
      <c r="H77" s="110">
        <v>0</v>
      </c>
      <c r="I77" s="109">
        <v>0</v>
      </c>
    </row>
    <row r="78" spans="1:17" s="8" customFormat="1" ht="45" hidden="1" customHeight="1" thickBot="1" x14ac:dyDescent="0.3">
      <c r="A78" s="20"/>
      <c r="B78" s="26"/>
      <c r="C78" s="41"/>
      <c r="D78" s="30"/>
      <c r="E78" s="48"/>
      <c r="F78" s="110">
        <v>0</v>
      </c>
      <c r="G78" s="110">
        <v>0</v>
      </c>
      <c r="H78" s="110">
        <v>0</v>
      </c>
      <c r="I78" s="109">
        <v>0</v>
      </c>
    </row>
    <row r="79" spans="1:17" ht="18.75" customHeight="1" x14ac:dyDescent="0.25">
      <c r="A79" s="195" t="s">
        <v>0</v>
      </c>
      <c r="B79" s="170" t="s">
        <v>61</v>
      </c>
      <c r="C79" s="198" t="s">
        <v>1</v>
      </c>
      <c r="D79" s="198"/>
      <c r="E79" s="170" t="s">
        <v>59</v>
      </c>
      <c r="F79" s="173" t="s">
        <v>70</v>
      </c>
      <c r="G79" s="173"/>
      <c r="H79" s="173"/>
      <c r="I79" s="174"/>
    </row>
    <row r="80" spans="1:17" x14ac:dyDescent="0.25">
      <c r="A80" s="196"/>
      <c r="B80" s="171"/>
      <c r="C80" s="199"/>
      <c r="D80" s="199"/>
      <c r="E80" s="171"/>
      <c r="F80" s="186" t="s">
        <v>105</v>
      </c>
      <c r="G80" s="186" t="s">
        <v>67</v>
      </c>
      <c r="H80" s="186"/>
      <c r="I80" s="188"/>
    </row>
    <row r="81" spans="1:9" ht="18.75" x14ac:dyDescent="0.25">
      <c r="A81" s="196"/>
      <c r="B81" s="171"/>
      <c r="C81" s="175" t="s">
        <v>62</v>
      </c>
      <c r="D81" s="175" t="s">
        <v>63</v>
      </c>
      <c r="E81" s="171"/>
      <c r="F81" s="186"/>
      <c r="G81" s="193" t="s">
        <v>68</v>
      </c>
      <c r="H81" s="186" t="s">
        <v>69</v>
      </c>
      <c r="I81" s="188" t="s">
        <v>57</v>
      </c>
    </row>
    <row r="82" spans="1:9" ht="24.75" customHeight="1" thickBot="1" x14ac:dyDescent="0.3">
      <c r="A82" s="197"/>
      <c r="B82" s="172"/>
      <c r="C82" s="176"/>
      <c r="D82" s="176"/>
      <c r="E82" s="172"/>
      <c r="F82" s="187"/>
      <c r="G82" s="194"/>
      <c r="H82" s="187"/>
      <c r="I82" s="189"/>
    </row>
    <row r="83" spans="1:9" ht="36.75" customHeight="1" x14ac:dyDescent="0.25">
      <c r="A83" s="168" t="s">
        <v>66</v>
      </c>
      <c r="B83" s="169"/>
      <c r="C83" s="169"/>
      <c r="D83" s="169"/>
      <c r="E83" s="169"/>
      <c r="F83" s="169"/>
      <c r="G83" s="169"/>
      <c r="H83" s="169"/>
      <c r="I83" s="169"/>
    </row>
    <row r="84" spans="1:9" ht="36.75" customHeight="1" x14ac:dyDescent="0.25">
      <c r="A84" s="166" t="s">
        <v>40</v>
      </c>
      <c r="B84" s="167"/>
      <c r="C84" s="167"/>
      <c r="D84" s="167"/>
      <c r="E84" s="167"/>
      <c r="F84" s="167"/>
      <c r="G84" s="167"/>
      <c r="H84" s="167"/>
      <c r="I84" s="167"/>
    </row>
    <row r="85" spans="1:9" s="9" customFormat="1" ht="210.75" customHeight="1" x14ac:dyDescent="0.25">
      <c r="A85" s="163">
        <v>1</v>
      </c>
      <c r="B85" s="190" t="s">
        <v>7</v>
      </c>
      <c r="C85" s="31" t="s">
        <v>234</v>
      </c>
      <c r="D85" s="72"/>
      <c r="E85" s="88" t="s">
        <v>168</v>
      </c>
      <c r="F85" s="129" t="s">
        <v>101</v>
      </c>
      <c r="G85" s="130" t="s">
        <v>74</v>
      </c>
      <c r="H85" s="130" t="s">
        <v>74</v>
      </c>
      <c r="I85" s="123">
        <v>1</v>
      </c>
    </row>
    <row r="86" spans="1:9" ht="113.25" customHeight="1" x14ac:dyDescent="0.25">
      <c r="A86" s="164"/>
      <c r="B86" s="191"/>
      <c r="C86" s="10" t="s">
        <v>169</v>
      </c>
      <c r="D86" s="42"/>
      <c r="E86" s="183" t="s">
        <v>170</v>
      </c>
      <c r="F86" s="129" t="s">
        <v>101</v>
      </c>
      <c r="G86" s="130" t="s">
        <v>74</v>
      </c>
      <c r="H86" s="130" t="s">
        <v>74</v>
      </c>
      <c r="I86" s="123">
        <v>1</v>
      </c>
    </row>
    <row r="87" spans="1:9" ht="91.5" customHeight="1" x14ac:dyDescent="0.25">
      <c r="A87" s="165"/>
      <c r="B87" s="192"/>
      <c r="C87" s="10" t="s">
        <v>42</v>
      </c>
      <c r="D87" s="42"/>
      <c r="E87" s="184"/>
      <c r="F87" s="129" t="s">
        <v>101</v>
      </c>
      <c r="G87" s="130" t="s">
        <v>74</v>
      </c>
      <c r="H87" s="130" t="s">
        <v>74</v>
      </c>
      <c r="I87" s="123">
        <v>1</v>
      </c>
    </row>
    <row r="88" spans="1:9" ht="96.75" customHeight="1" x14ac:dyDescent="0.25">
      <c r="A88" s="20">
        <v>2</v>
      </c>
      <c r="B88" s="46" t="s">
        <v>11</v>
      </c>
      <c r="C88" s="10" t="s">
        <v>73</v>
      </c>
      <c r="D88" s="42"/>
      <c r="E88" s="184"/>
      <c r="F88" s="129" t="s">
        <v>101</v>
      </c>
      <c r="G88" s="130" t="s">
        <v>74</v>
      </c>
      <c r="H88" s="130" t="s">
        <v>74</v>
      </c>
      <c r="I88" s="123">
        <v>1</v>
      </c>
    </row>
    <row r="89" spans="1:9" ht="40.5" customHeight="1" x14ac:dyDescent="0.25">
      <c r="A89" s="20">
        <v>3</v>
      </c>
      <c r="B89" s="46" t="s">
        <v>16</v>
      </c>
      <c r="C89" s="10" t="s">
        <v>235</v>
      </c>
      <c r="D89" s="42"/>
      <c r="E89" s="185"/>
      <c r="F89" s="129" t="s">
        <v>101</v>
      </c>
      <c r="G89" s="130" t="s">
        <v>74</v>
      </c>
      <c r="H89" s="130" t="s">
        <v>74</v>
      </c>
      <c r="I89" s="123">
        <v>1</v>
      </c>
    </row>
    <row r="90" spans="1:9" s="60" customFormat="1" ht="40.5" customHeight="1" x14ac:dyDescent="0.25">
      <c r="A90" s="166" t="s">
        <v>41</v>
      </c>
      <c r="B90" s="167"/>
      <c r="C90" s="167"/>
      <c r="D90" s="167"/>
      <c r="E90" s="167"/>
      <c r="F90" s="167"/>
      <c r="G90" s="167"/>
      <c r="H90" s="167"/>
      <c r="I90" s="167"/>
    </row>
    <row r="91" spans="1:9" s="60" customFormat="1" ht="40.5" customHeight="1" x14ac:dyDescent="0.25">
      <c r="A91" s="18">
        <v>4</v>
      </c>
      <c r="B91" s="46" t="s">
        <v>19</v>
      </c>
      <c r="C91" s="10" t="s">
        <v>171</v>
      </c>
      <c r="D91" s="42"/>
      <c r="E91" s="62" t="s">
        <v>172</v>
      </c>
      <c r="F91" s="129" t="s">
        <v>101</v>
      </c>
      <c r="G91" s="130" t="s">
        <v>74</v>
      </c>
      <c r="H91" s="130" t="s">
        <v>74</v>
      </c>
      <c r="I91" s="123">
        <v>1</v>
      </c>
    </row>
    <row r="92" spans="1:9" s="68" customFormat="1" ht="53.25" customHeight="1" x14ac:dyDescent="0.25">
      <c r="A92" s="18">
        <v>5</v>
      </c>
      <c r="B92" s="46" t="s">
        <v>20</v>
      </c>
      <c r="C92" s="10" t="s">
        <v>173</v>
      </c>
      <c r="D92" s="42"/>
      <c r="E92" s="87" t="s">
        <v>174</v>
      </c>
      <c r="F92" s="129" t="s">
        <v>101</v>
      </c>
      <c r="G92" s="130" t="s">
        <v>74</v>
      </c>
      <c r="H92" s="130" t="s">
        <v>74</v>
      </c>
      <c r="I92" s="123">
        <v>1</v>
      </c>
    </row>
    <row r="93" spans="1:9" ht="36.75" customHeight="1" x14ac:dyDescent="0.25">
      <c r="A93" s="166" t="s">
        <v>51</v>
      </c>
      <c r="B93" s="167"/>
      <c r="C93" s="167"/>
      <c r="D93" s="167"/>
      <c r="E93" s="167"/>
      <c r="F93" s="167"/>
      <c r="G93" s="167"/>
      <c r="H93" s="167"/>
      <c r="I93" s="167"/>
    </row>
    <row r="94" spans="1:9" ht="156.75" customHeight="1" x14ac:dyDescent="0.25">
      <c r="A94" s="20">
        <v>6</v>
      </c>
      <c r="B94" s="46" t="s">
        <v>27</v>
      </c>
      <c r="C94" s="31" t="s">
        <v>236</v>
      </c>
      <c r="D94" s="42"/>
      <c r="E94" s="48" t="s">
        <v>206</v>
      </c>
      <c r="F94" s="129" t="s">
        <v>101</v>
      </c>
      <c r="G94" s="130" t="s">
        <v>74</v>
      </c>
      <c r="H94" s="130" t="s">
        <v>74</v>
      </c>
      <c r="I94" s="123">
        <v>1</v>
      </c>
    </row>
    <row r="95" spans="1:9" s="60" customFormat="1" ht="126" customHeight="1" x14ac:dyDescent="0.25">
      <c r="A95" s="20">
        <v>7</v>
      </c>
      <c r="B95" s="46" t="s">
        <v>28</v>
      </c>
      <c r="C95" s="31" t="s">
        <v>237</v>
      </c>
      <c r="D95" s="42"/>
      <c r="E95" s="48" t="s">
        <v>149</v>
      </c>
      <c r="F95" s="129" t="s">
        <v>150</v>
      </c>
      <c r="G95" s="130">
        <v>50</v>
      </c>
      <c r="H95" s="130">
        <v>47</v>
      </c>
      <c r="I95" s="123">
        <f>H95/G95</f>
        <v>0.94</v>
      </c>
    </row>
    <row r="96" spans="1:9" ht="58.5" customHeight="1" x14ac:dyDescent="0.25">
      <c r="A96" s="20">
        <v>8</v>
      </c>
      <c r="B96" s="46" t="s">
        <v>29</v>
      </c>
      <c r="C96" s="32" t="s">
        <v>43</v>
      </c>
      <c r="D96" s="42"/>
      <c r="E96" s="11" t="s">
        <v>207</v>
      </c>
      <c r="F96" s="129" t="s">
        <v>101</v>
      </c>
      <c r="G96" s="130" t="s">
        <v>74</v>
      </c>
      <c r="H96" s="130" t="s">
        <v>74</v>
      </c>
      <c r="I96" s="123">
        <v>1</v>
      </c>
    </row>
    <row r="97" spans="1:9" s="60" customFormat="1" ht="58.5" customHeight="1" x14ac:dyDescent="0.25">
      <c r="A97" s="20">
        <v>9</v>
      </c>
      <c r="B97" s="46" t="s">
        <v>30</v>
      </c>
      <c r="C97" s="32" t="s">
        <v>208</v>
      </c>
      <c r="D97" s="42"/>
      <c r="E97" s="48" t="s">
        <v>209</v>
      </c>
      <c r="F97" s="129" t="s">
        <v>101</v>
      </c>
      <c r="G97" s="130" t="s">
        <v>74</v>
      </c>
      <c r="H97" s="130" t="s">
        <v>74</v>
      </c>
      <c r="I97" s="123">
        <v>1</v>
      </c>
    </row>
    <row r="98" spans="1:9" ht="49.5" customHeight="1" x14ac:dyDescent="0.25">
      <c r="A98" s="20">
        <v>10</v>
      </c>
      <c r="B98" s="46" t="s">
        <v>31</v>
      </c>
      <c r="C98" s="10" t="s">
        <v>210</v>
      </c>
      <c r="D98" s="42"/>
      <c r="E98" s="11" t="s">
        <v>211</v>
      </c>
      <c r="F98" s="129" t="s">
        <v>101</v>
      </c>
      <c r="G98" s="130" t="s">
        <v>74</v>
      </c>
      <c r="H98" s="130" t="s">
        <v>74</v>
      </c>
      <c r="I98" s="123">
        <v>1</v>
      </c>
    </row>
    <row r="99" spans="1:9" ht="36.75" customHeight="1" x14ac:dyDescent="0.25">
      <c r="A99" s="166" t="s">
        <v>49</v>
      </c>
      <c r="B99" s="167"/>
      <c r="C99" s="167"/>
      <c r="D99" s="167"/>
      <c r="E99" s="167"/>
      <c r="F99" s="167"/>
      <c r="G99" s="167"/>
      <c r="H99" s="167"/>
      <c r="I99" s="167"/>
    </row>
    <row r="100" spans="1:9" ht="75.75" customHeight="1" x14ac:dyDescent="0.25">
      <c r="A100" s="20">
        <v>11</v>
      </c>
      <c r="B100" s="46" t="s">
        <v>36</v>
      </c>
      <c r="C100" s="11" t="s">
        <v>77</v>
      </c>
      <c r="D100" s="42"/>
      <c r="E100" s="11" t="s">
        <v>238</v>
      </c>
      <c r="F100" s="129" t="s">
        <v>240</v>
      </c>
      <c r="G100" s="130" t="s">
        <v>74</v>
      </c>
      <c r="H100" s="130" t="s">
        <v>74</v>
      </c>
      <c r="I100" s="123">
        <v>1</v>
      </c>
    </row>
    <row r="101" spans="1:9" s="90" customFormat="1" ht="316.5" customHeight="1" x14ac:dyDescent="0.25">
      <c r="A101" s="18">
        <v>12</v>
      </c>
      <c r="B101" s="46" t="s">
        <v>122</v>
      </c>
      <c r="C101" s="11" t="s">
        <v>113</v>
      </c>
      <c r="D101" s="42"/>
      <c r="E101" s="11" t="s">
        <v>151</v>
      </c>
      <c r="F101" s="129" t="s">
        <v>261</v>
      </c>
      <c r="G101" s="130">
        <v>150</v>
      </c>
      <c r="H101" s="130">
        <f>15+3+3</f>
        <v>21</v>
      </c>
      <c r="I101" s="123">
        <f>H101/G101</f>
        <v>0.14000000000000001</v>
      </c>
    </row>
    <row r="102" spans="1:9" s="60" customFormat="1" ht="134.25" customHeight="1" x14ac:dyDescent="0.25">
      <c r="A102" s="63">
        <v>13</v>
      </c>
      <c r="B102" s="46" t="s">
        <v>50</v>
      </c>
      <c r="C102" s="11" t="s">
        <v>175</v>
      </c>
      <c r="D102" s="42"/>
      <c r="E102" s="48" t="s">
        <v>176</v>
      </c>
      <c r="F102" s="129" t="s">
        <v>239</v>
      </c>
      <c r="G102" s="130" t="s">
        <v>74</v>
      </c>
      <c r="H102" s="130" t="s">
        <v>74</v>
      </c>
      <c r="I102" s="123">
        <v>1</v>
      </c>
    </row>
    <row r="103" spans="1:9" ht="36.75" customHeight="1" x14ac:dyDescent="0.25">
      <c r="A103" s="166" t="s">
        <v>38</v>
      </c>
      <c r="B103" s="167"/>
      <c r="C103" s="167"/>
      <c r="D103" s="167"/>
      <c r="E103" s="167"/>
      <c r="F103" s="167"/>
      <c r="G103" s="167"/>
      <c r="H103" s="167"/>
      <c r="I103" s="167"/>
    </row>
    <row r="104" spans="1:9" ht="146.25" customHeight="1" x14ac:dyDescent="0.25">
      <c r="A104" s="20">
        <v>14</v>
      </c>
      <c r="B104" s="46" t="s">
        <v>44</v>
      </c>
      <c r="C104" s="31" t="s">
        <v>78</v>
      </c>
      <c r="D104" s="42"/>
      <c r="E104" s="48" t="s">
        <v>212</v>
      </c>
      <c r="F104" s="129" t="s">
        <v>102</v>
      </c>
      <c r="G104" s="130">
        <v>12</v>
      </c>
      <c r="H104" s="130">
        <v>4</v>
      </c>
      <c r="I104" s="109">
        <f>H104/G104</f>
        <v>0.33333333333333331</v>
      </c>
    </row>
    <row r="105" spans="1:9" s="70" customFormat="1" ht="139.5" customHeight="1" x14ac:dyDescent="0.25">
      <c r="A105" s="20">
        <v>15</v>
      </c>
      <c r="B105" s="46" t="s">
        <v>45</v>
      </c>
      <c r="C105" s="31" t="s">
        <v>177</v>
      </c>
      <c r="D105" s="42"/>
      <c r="E105" s="48" t="s">
        <v>212</v>
      </c>
      <c r="F105" s="129" t="s">
        <v>102</v>
      </c>
      <c r="G105" s="130">
        <v>12</v>
      </c>
      <c r="H105" s="130">
        <v>2</v>
      </c>
      <c r="I105" s="109">
        <f>H105/G105</f>
        <v>0.16666666666666666</v>
      </c>
    </row>
    <row r="106" spans="1:9" s="56" customFormat="1" ht="78.75" customHeight="1" x14ac:dyDescent="0.25">
      <c r="A106" s="20">
        <v>16</v>
      </c>
      <c r="B106" s="46" t="s">
        <v>125</v>
      </c>
      <c r="C106" s="31" t="s">
        <v>124</v>
      </c>
      <c r="D106" s="42"/>
      <c r="E106" s="48" t="s">
        <v>213</v>
      </c>
      <c r="F106" s="129" t="s">
        <v>101</v>
      </c>
      <c r="G106" s="130" t="s">
        <v>74</v>
      </c>
      <c r="H106" s="131" t="s">
        <v>74</v>
      </c>
      <c r="I106" s="109">
        <v>1</v>
      </c>
    </row>
    <row r="107" spans="1:9" s="60" customFormat="1" ht="78.75" customHeight="1" x14ac:dyDescent="0.25">
      <c r="A107" s="20">
        <v>17</v>
      </c>
      <c r="B107" s="46" t="s">
        <v>47</v>
      </c>
      <c r="C107" s="31" t="s">
        <v>241</v>
      </c>
      <c r="D107" s="42"/>
      <c r="E107" s="48" t="s">
        <v>152</v>
      </c>
      <c r="F107" s="129" t="s">
        <v>57</v>
      </c>
      <c r="G107" s="130">
        <v>100.9</v>
      </c>
      <c r="H107" s="130">
        <v>105.31</v>
      </c>
      <c r="I107" s="132">
        <f>H107/G107</f>
        <v>1.0437066402378592</v>
      </c>
    </row>
    <row r="108" spans="1:9" ht="277.5" customHeight="1" x14ac:dyDescent="0.25">
      <c r="A108" s="20">
        <v>18</v>
      </c>
      <c r="B108" s="46" t="s">
        <v>123</v>
      </c>
      <c r="C108" s="35" t="s">
        <v>178</v>
      </c>
      <c r="D108" s="42"/>
      <c r="E108" s="48" t="s">
        <v>214</v>
      </c>
      <c r="F108" s="129" t="s">
        <v>179</v>
      </c>
      <c r="G108" s="130">
        <v>4</v>
      </c>
      <c r="H108" s="130">
        <v>0</v>
      </c>
      <c r="I108" s="132">
        <f>H108/G108</f>
        <v>0</v>
      </c>
    </row>
    <row r="109" spans="1:9" ht="41.25" customHeight="1" x14ac:dyDescent="0.25">
      <c r="A109" s="20">
        <v>19</v>
      </c>
      <c r="B109" s="46" t="s">
        <v>153</v>
      </c>
      <c r="C109" s="45" t="s">
        <v>52</v>
      </c>
      <c r="D109" s="44"/>
      <c r="E109" s="48" t="s">
        <v>215</v>
      </c>
      <c r="F109" s="133" t="s">
        <v>101</v>
      </c>
      <c r="G109" s="134" t="s">
        <v>74</v>
      </c>
      <c r="H109" s="131" t="s">
        <v>74</v>
      </c>
      <c r="I109" s="109">
        <v>1</v>
      </c>
    </row>
    <row r="110" spans="1:9" s="70" customFormat="1" ht="168.75" customHeight="1" x14ac:dyDescent="0.25">
      <c r="A110" s="73">
        <v>20</v>
      </c>
      <c r="B110" s="74" t="s">
        <v>180</v>
      </c>
      <c r="C110" s="75" t="s">
        <v>181</v>
      </c>
      <c r="D110" s="44"/>
      <c r="E110" s="76" t="s">
        <v>182</v>
      </c>
      <c r="F110" s="135" t="s">
        <v>183</v>
      </c>
      <c r="G110" s="136">
        <v>106</v>
      </c>
      <c r="H110" s="137">
        <v>0</v>
      </c>
      <c r="I110" s="109">
        <v>1</v>
      </c>
    </row>
    <row r="111" spans="1:9" s="70" customFormat="1" ht="168.75" customHeight="1" x14ac:dyDescent="0.25">
      <c r="A111" s="73">
        <v>21</v>
      </c>
      <c r="B111" s="74" t="s">
        <v>184</v>
      </c>
      <c r="C111" s="75" t="s">
        <v>185</v>
      </c>
      <c r="D111" s="44"/>
      <c r="E111" s="76" t="s">
        <v>186</v>
      </c>
      <c r="F111" s="135" t="s">
        <v>187</v>
      </c>
      <c r="G111" s="136">
        <v>105</v>
      </c>
      <c r="H111" s="137">
        <v>0</v>
      </c>
      <c r="I111" s="109">
        <v>1</v>
      </c>
    </row>
    <row r="112" spans="1:9" ht="57" customHeight="1" x14ac:dyDescent="0.25">
      <c r="A112" s="61">
        <v>22</v>
      </c>
      <c r="B112" s="61" t="s">
        <v>154</v>
      </c>
      <c r="C112" s="43" t="s">
        <v>270</v>
      </c>
      <c r="D112" s="42"/>
      <c r="E112" s="43" t="s">
        <v>216</v>
      </c>
      <c r="F112" s="138" t="s">
        <v>126</v>
      </c>
      <c r="G112" s="138">
        <v>40</v>
      </c>
      <c r="H112" s="138">
        <v>0</v>
      </c>
      <c r="I112" s="139">
        <f>H112/G112*100</f>
        <v>0</v>
      </c>
    </row>
    <row r="113" spans="1:9" ht="57" customHeight="1" x14ac:dyDescent="0.25">
      <c r="A113" s="166" t="s">
        <v>6</v>
      </c>
      <c r="B113" s="167"/>
      <c r="C113" s="167"/>
      <c r="D113" s="167"/>
      <c r="E113" s="167"/>
      <c r="F113" s="167"/>
      <c r="G113" s="167"/>
      <c r="H113" s="167"/>
      <c r="I113" s="167"/>
    </row>
    <row r="114" spans="1:9" ht="156" customHeight="1" x14ac:dyDescent="0.25">
      <c r="A114" s="18">
        <v>23</v>
      </c>
      <c r="B114" s="46" t="s">
        <v>7</v>
      </c>
      <c r="C114" s="85" t="s">
        <v>242</v>
      </c>
      <c r="D114" s="5"/>
      <c r="E114" s="48" t="s">
        <v>243</v>
      </c>
      <c r="F114" s="140" t="s">
        <v>101</v>
      </c>
      <c r="G114" s="119" t="s">
        <v>74</v>
      </c>
      <c r="H114" s="108" t="s">
        <v>74</v>
      </c>
      <c r="I114" s="109">
        <v>1</v>
      </c>
    </row>
    <row r="115" spans="1:9" s="70" customFormat="1" ht="186.75" customHeight="1" x14ac:dyDescent="0.25">
      <c r="A115" s="18">
        <v>24</v>
      </c>
      <c r="B115" s="46" t="s">
        <v>11</v>
      </c>
      <c r="C115" s="85" t="s">
        <v>217</v>
      </c>
      <c r="D115" s="5"/>
      <c r="E115" s="48" t="s">
        <v>218</v>
      </c>
      <c r="F115" s="140" t="s">
        <v>101</v>
      </c>
      <c r="G115" s="119" t="s">
        <v>74</v>
      </c>
      <c r="H115" s="108" t="s">
        <v>74</v>
      </c>
      <c r="I115" s="109">
        <v>1</v>
      </c>
    </row>
    <row r="116" spans="1:9" ht="59.25" customHeight="1" x14ac:dyDescent="0.25">
      <c r="A116" s="20">
        <v>25</v>
      </c>
      <c r="B116" s="46" t="s">
        <v>16</v>
      </c>
      <c r="C116" s="33" t="s">
        <v>37</v>
      </c>
      <c r="D116" s="42"/>
      <c r="E116" s="48" t="s">
        <v>128</v>
      </c>
      <c r="F116" s="140" t="s">
        <v>101</v>
      </c>
      <c r="G116" s="130" t="s">
        <v>74</v>
      </c>
      <c r="H116" s="119" t="s">
        <v>74</v>
      </c>
      <c r="I116" s="109">
        <v>1</v>
      </c>
    </row>
    <row r="117" spans="1:9" ht="36.75" customHeight="1" x14ac:dyDescent="0.25">
      <c r="A117" s="166" t="s">
        <v>10</v>
      </c>
      <c r="B117" s="167"/>
      <c r="C117" s="167"/>
      <c r="D117" s="167"/>
      <c r="E117" s="167"/>
      <c r="F117" s="167"/>
      <c r="G117" s="167"/>
      <c r="H117" s="167"/>
      <c r="I117" s="167"/>
    </row>
    <row r="118" spans="1:9" s="60" customFormat="1" ht="59.25" customHeight="1" x14ac:dyDescent="0.25">
      <c r="A118" s="26">
        <v>26</v>
      </c>
      <c r="B118" s="26" t="s">
        <v>21</v>
      </c>
      <c r="C118" s="26" t="s">
        <v>155</v>
      </c>
      <c r="D118" s="26"/>
      <c r="E118" s="26" t="s">
        <v>156</v>
      </c>
      <c r="F118" s="130" t="s">
        <v>101</v>
      </c>
      <c r="G118" s="130" t="s">
        <v>74</v>
      </c>
      <c r="H118" s="130" t="s">
        <v>74</v>
      </c>
      <c r="I118" s="123">
        <v>1</v>
      </c>
    </row>
    <row r="119" spans="1:9" ht="88.5" customHeight="1" x14ac:dyDescent="0.25">
      <c r="A119" s="63">
        <v>27</v>
      </c>
      <c r="B119" s="57" t="s">
        <v>22</v>
      </c>
      <c r="C119" s="31" t="s">
        <v>244</v>
      </c>
      <c r="D119" s="25"/>
      <c r="E119" s="48" t="s">
        <v>107</v>
      </c>
      <c r="F119" s="129" t="s">
        <v>101</v>
      </c>
      <c r="G119" s="141" t="s">
        <v>74</v>
      </c>
      <c r="H119" s="130" t="s">
        <v>74</v>
      </c>
      <c r="I119" s="123">
        <v>1</v>
      </c>
    </row>
    <row r="120" spans="1:9" ht="62.25" customHeight="1" x14ac:dyDescent="0.25">
      <c r="A120" s="26">
        <v>28</v>
      </c>
      <c r="B120" s="57" t="s">
        <v>23</v>
      </c>
      <c r="C120" s="31" t="s">
        <v>84</v>
      </c>
      <c r="D120" s="25"/>
      <c r="E120" s="48" t="s">
        <v>219</v>
      </c>
      <c r="F120" s="129" t="s">
        <v>101</v>
      </c>
      <c r="G120" s="141" t="s">
        <v>74</v>
      </c>
      <c r="H120" s="130" t="s">
        <v>74</v>
      </c>
      <c r="I120" s="123">
        <v>1</v>
      </c>
    </row>
    <row r="121" spans="1:9" ht="93.75" x14ac:dyDescent="0.25">
      <c r="A121" s="63">
        <v>29</v>
      </c>
      <c r="B121" s="57" t="s">
        <v>24</v>
      </c>
      <c r="C121" s="33" t="s">
        <v>245</v>
      </c>
      <c r="D121" s="25"/>
      <c r="E121" s="48" t="s">
        <v>128</v>
      </c>
      <c r="F121" s="129" t="s">
        <v>101</v>
      </c>
      <c r="G121" s="141" t="s">
        <v>74</v>
      </c>
      <c r="H121" s="130" t="s">
        <v>74</v>
      </c>
      <c r="I121" s="123">
        <v>1</v>
      </c>
    </row>
    <row r="122" spans="1:9" ht="18.75" x14ac:dyDescent="0.25">
      <c r="A122" s="26">
        <v>30</v>
      </c>
      <c r="B122" s="57" t="s">
        <v>188</v>
      </c>
      <c r="C122" s="202" t="s">
        <v>85</v>
      </c>
      <c r="D122" s="203"/>
      <c r="E122" s="203"/>
      <c r="F122" s="203" t="s">
        <v>101</v>
      </c>
      <c r="G122" s="203" t="s">
        <v>74</v>
      </c>
      <c r="H122" s="203"/>
      <c r="I122" s="203"/>
    </row>
    <row r="123" spans="1:9" ht="141" customHeight="1" x14ac:dyDescent="0.25">
      <c r="A123" s="63">
        <v>31</v>
      </c>
      <c r="B123" s="77" t="s">
        <v>189</v>
      </c>
      <c r="C123" s="37" t="s">
        <v>86</v>
      </c>
      <c r="D123" s="25"/>
      <c r="E123" s="48" t="s">
        <v>246</v>
      </c>
      <c r="F123" s="129" t="s">
        <v>101</v>
      </c>
      <c r="G123" s="142" t="s">
        <v>74</v>
      </c>
      <c r="H123" s="142" t="s">
        <v>74</v>
      </c>
      <c r="I123" s="109">
        <v>1</v>
      </c>
    </row>
    <row r="124" spans="1:9" ht="150.75" customHeight="1" x14ac:dyDescent="0.25">
      <c r="A124" s="26">
        <v>32</v>
      </c>
      <c r="B124" s="57" t="s">
        <v>190</v>
      </c>
      <c r="C124" s="37" t="s">
        <v>87</v>
      </c>
      <c r="D124" s="25"/>
      <c r="E124" s="48" t="s">
        <v>247</v>
      </c>
      <c r="F124" s="129" t="s">
        <v>101</v>
      </c>
      <c r="G124" s="142" t="s">
        <v>74</v>
      </c>
      <c r="H124" s="142" t="s">
        <v>74</v>
      </c>
      <c r="I124" s="109">
        <v>1</v>
      </c>
    </row>
    <row r="125" spans="1:9" ht="153.75" customHeight="1" x14ac:dyDescent="0.25">
      <c r="A125" s="63">
        <v>33</v>
      </c>
      <c r="B125" s="57" t="s">
        <v>191</v>
      </c>
      <c r="C125" s="37" t="s">
        <v>88</v>
      </c>
      <c r="D125" s="25"/>
      <c r="E125" s="48" t="s">
        <v>248</v>
      </c>
      <c r="F125" s="129" t="s">
        <v>101</v>
      </c>
      <c r="G125" s="142" t="s">
        <v>74</v>
      </c>
      <c r="H125" s="142" t="s">
        <v>74</v>
      </c>
      <c r="I125" s="109">
        <v>1</v>
      </c>
    </row>
    <row r="126" spans="1:9" ht="126" customHeight="1" x14ac:dyDescent="0.25">
      <c r="A126" s="26">
        <v>34</v>
      </c>
      <c r="B126" s="57" t="s">
        <v>127</v>
      </c>
      <c r="C126" s="33" t="s">
        <v>89</v>
      </c>
      <c r="D126" s="25"/>
      <c r="E126" s="48" t="s">
        <v>249</v>
      </c>
      <c r="F126" s="129" t="s">
        <v>101</v>
      </c>
      <c r="G126" s="142" t="s">
        <v>74</v>
      </c>
      <c r="H126" s="142" t="s">
        <v>74</v>
      </c>
      <c r="I126" s="109">
        <v>1</v>
      </c>
    </row>
    <row r="127" spans="1:9" ht="18.75" customHeight="1" x14ac:dyDescent="0.25">
      <c r="A127" s="180" t="s">
        <v>13</v>
      </c>
      <c r="B127" s="181"/>
      <c r="C127" s="181"/>
      <c r="D127" s="181"/>
      <c r="E127" s="181"/>
      <c r="F127" s="181"/>
      <c r="G127" s="181"/>
      <c r="H127" s="181"/>
      <c r="I127" s="181"/>
    </row>
    <row r="128" spans="1:9" ht="189.75" customHeight="1" x14ac:dyDescent="0.25">
      <c r="A128" s="29">
        <v>35</v>
      </c>
      <c r="B128" s="93" t="s">
        <v>28</v>
      </c>
      <c r="C128" s="33" t="s">
        <v>97</v>
      </c>
      <c r="D128" s="25"/>
      <c r="E128" s="48" t="s">
        <v>250</v>
      </c>
      <c r="F128" s="140" t="s">
        <v>103</v>
      </c>
      <c r="G128" s="110" t="s">
        <v>306</v>
      </c>
      <c r="H128" s="131" t="s">
        <v>306</v>
      </c>
      <c r="I128" s="109">
        <v>1</v>
      </c>
    </row>
    <row r="129" spans="1:9" ht="37.5" x14ac:dyDescent="0.25">
      <c r="A129" s="29">
        <v>36</v>
      </c>
      <c r="B129" s="57" t="s">
        <v>29</v>
      </c>
      <c r="C129" s="33" t="s">
        <v>98</v>
      </c>
      <c r="D129" s="25"/>
      <c r="E129" s="48" t="s">
        <v>129</v>
      </c>
      <c r="F129" s="129" t="s">
        <v>101</v>
      </c>
      <c r="G129" s="110" t="s">
        <v>74</v>
      </c>
      <c r="H129" s="110" t="s">
        <v>74</v>
      </c>
      <c r="I129" s="109">
        <v>1</v>
      </c>
    </row>
    <row r="130" spans="1:9" ht="77.25" customHeight="1" x14ac:dyDescent="0.25">
      <c r="A130" s="29">
        <v>37</v>
      </c>
      <c r="B130" s="57" t="s">
        <v>30</v>
      </c>
      <c r="C130" s="33" t="s">
        <v>15</v>
      </c>
      <c r="D130" s="25"/>
      <c r="E130" s="48" t="s">
        <v>130</v>
      </c>
      <c r="F130" s="129" t="s">
        <v>101</v>
      </c>
      <c r="G130" s="110" t="s">
        <v>74</v>
      </c>
      <c r="H130" s="110" t="s">
        <v>74</v>
      </c>
      <c r="I130" s="109">
        <v>1</v>
      </c>
    </row>
    <row r="131" spans="1:9" ht="234" customHeight="1" x14ac:dyDescent="0.25">
      <c r="A131" s="29">
        <v>38</v>
      </c>
      <c r="B131" s="57" t="s">
        <v>31</v>
      </c>
      <c r="C131" s="33" t="s">
        <v>99</v>
      </c>
      <c r="D131" s="25"/>
      <c r="E131" s="48" t="s">
        <v>252</v>
      </c>
      <c r="F131" s="129" t="s">
        <v>101</v>
      </c>
      <c r="G131" s="110" t="s">
        <v>74</v>
      </c>
      <c r="H131" s="110" t="s">
        <v>74</v>
      </c>
      <c r="I131" s="109">
        <v>1</v>
      </c>
    </row>
    <row r="132" spans="1:9" s="60" customFormat="1" ht="91.5" customHeight="1" x14ac:dyDescent="0.25">
      <c r="A132" s="63">
        <v>39</v>
      </c>
      <c r="B132" s="63" t="s">
        <v>32</v>
      </c>
      <c r="C132" s="33" t="s">
        <v>253</v>
      </c>
      <c r="D132" s="25"/>
      <c r="E132" s="48" t="s">
        <v>157</v>
      </c>
      <c r="F132" s="129" t="s">
        <v>101</v>
      </c>
      <c r="G132" s="110" t="s">
        <v>74</v>
      </c>
      <c r="H132" s="110" t="s">
        <v>74</v>
      </c>
      <c r="I132" s="109">
        <v>1</v>
      </c>
    </row>
    <row r="133" spans="1:9" s="70" customFormat="1" ht="91.5" customHeight="1" x14ac:dyDescent="0.25">
      <c r="A133" s="69">
        <v>40</v>
      </c>
      <c r="B133" s="69" t="s">
        <v>192</v>
      </c>
      <c r="C133" s="33" t="s">
        <v>193</v>
      </c>
      <c r="D133" s="25"/>
      <c r="E133" s="48" t="s">
        <v>194</v>
      </c>
      <c r="F133" s="129" t="s">
        <v>101</v>
      </c>
      <c r="G133" s="110" t="s">
        <v>74</v>
      </c>
      <c r="H133" s="110" t="s">
        <v>74</v>
      </c>
      <c r="I133" s="109">
        <v>1</v>
      </c>
    </row>
    <row r="134" spans="1:9" ht="18.75" customHeight="1" x14ac:dyDescent="0.25">
      <c r="A134" s="166" t="s">
        <v>9</v>
      </c>
      <c r="B134" s="167"/>
      <c r="C134" s="167"/>
      <c r="D134" s="167"/>
      <c r="E134" s="167"/>
      <c r="F134" s="167"/>
      <c r="G134" s="167"/>
      <c r="H134" s="167"/>
      <c r="I134" s="167"/>
    </row>
    <row r="135" spans="1:9" ht="75" customHeight="1" x14ac:dyDescent="0.25">
      <c r="A135" s="29">
        <v>41</v>
      </c>
      <c r="B135" s="29" t="s">
        <v>33</v>
      </c>
      <c r="C135" s="6" t="s">
        <v>12</v>
      </c>
      <c r="D135" s="25"/>
      <c r="E135" s="48" t="s">
        <v>254</v>
      </c>
      <c r="F135" s="129" t="s">
        <v>101</v>
      </c>
      <c r="G135" s="110" t="s">
        <v>74</v>
      </c>
      <c r="H135" s="110" t="s">
        <v>74</v>
      </c>
      <c r="I135" s="109">
        <v>1</v>
      </c>
    </row>
    <row r="136" spans="1:9" ht="78.75" customHeight="1" x14ac:dyDescent="0.25">
      <c r="A136" s="29">
        <v>42</v>
      </c>
      <c r="B136" s="29" t="s">
        <v>34</v>
      </c>
      <c r="C136" s="33" t="s">
        <v>8</v>
      </c>
      <c r="D136" s="25"/>
      <c r="E136" s="48" t="s">
        <v>255</v>
      </c>
      <c r="F136" s="129" t="s">
        <v>101</v>
      </c>
      <c r="G136" s="110" t="s">
        <v>74</v>
      </c>
      <c r="H136" s="110" t="s">
        <v>74</v>
      </c>
      <c r="I136" s="109">
        <v>1</v>
      </c>
    </row>
    <row r="137" spans="1:9" s="83" customFormat="1" ht="78.75" customHeight="1" x14ac:dyDescent="0.25">
      <c r="A137" s="82">
        <v>43</v>
      </c>
      <c r="B137" s="82" t="s">
        <v>122</v>
      </c>
      <c r="C137" s="33" t="s">
        <v>220</v>
      </c>
      <c r="D137" s="25"/>
      <c r="E137" s="48" t="s">
        <v>221</v>
      </c>
      <c r="F137" s="129" t="s">
        <v>101</v>
      </c>
      <c r="G137" s="110" t="s">
        <v>74</v>
      </c>
      <c r="H137" s="110" t="s">
        <v>74</v>
      </c>
      <c r="I137" s="109">
        <v>1</v>
      </c>
    </row>
    <row r="138" spans="1:9" s="60" customFormat="1" ht="27.75" customHeight="1" x14ac:dyDescent="0.25">
      <c r="A138" s="166" t="s">
        <v>158</v>
      </c>
      <c r="B138" s="167"/>
      <c r="C138" s="167"/>
      <c r="D138" s="167"/>
      <c r="E138" s="167"/>
      <c r="F138" s="167"/>
      <c r="G138" s="167"/>
      <c r="H138" s="167"/>
      <c r="I138" s="167"/>
    </row>
    <row r="139" spans="1:9" s="60" customFormat="1" ht="78.75" customHeight="1" x14ac:dyDescent="0.25">
      <c r="A139" s="63">
        <v>44</v>
      </c>
      <c r="B139" s="63" t="s">
        <v>44</v>
      </c>
      <c r="C139" s="33" t="s">
        <v>195</v>
      </c>
      <c r="D139" s="25"/>
      <c r="E139" s="48" t="s">
        <v>159</v>
      </c>
      <c r="F139" s="129" t="s">
        <v>101</v>
      </c>
      <c r="G139" s="110" t="s">
        <v>74</v>
      </c>
      <c r="H139" s="110" t="s">
        <v>74</v>
      </c>
      <c r="I139" s="109">
        <v>1</v>
      </c>
    </row>
    <row r="140" spans="1:9" s="60" customFormat="1" ht="173.25" customHeight="1" x14ac:dyDescent="0.25">
      <c r="A140" s="175">
        <v>45</v>
      </c>
      <c r="B140" s="175" t="s">
        <v>45</v>
      </c>
      <c r="C140" s="206" t="s">
        <v>160</v>
      </c>
      <c r="D140" s="25"/>
      <c r="E140" s="48" t="s">
        <v>161</v>
      </c>
      <c r="F140" s="143" t="s">
        <v>222</v>
      </c>
      <c r="G140" s="110" t="s">
        <v>303</v>
      </c>
      <c r="H140" s="110" t="s">
        <v>260</v>
      </c>
      <c r="I140" s="137" t="s">
        <v>260</v>
      </c>
    </row>
    <row r="141" spans="1:9" s="60" customFormat="1" ht="116.25" customHeight="1" x14ac:dyDescent="0.25">
      <c r="A141" s="204"/>
      <c r="B141" s="204"/>
      <c r="C141" s="207"/>
      <c r="D141" s="25"/>
      <c r="E141" s="48" t="s">
        <v>162</v>
      </c>
      <c r="F141" s="143" t="s">
        <v>223</v>
      </c>
      <c r="G141" s="110" t="s">
        <v>74</v>
      </c>
      <c r="H141" s="110" t="s">
        <v>74</v>
      </c>
      <c r="I141" s="109">
        <v>1</v>
      </c>
    </row>
    <row r="142" spans="1:9" s="70" customFormat="1" ht="205.5" customHeight="1" x14ac:dyDescent="0.25">
      <c r="A142" s="205"/>
      <c r="B142" s="205"/>
      <c r="C142" s="208"/>
      <c r="D142" s="25"/>
      <c r="E142" s="48" t="s">
        <v>196</v>
      </c>
      <c r="F142" s="143" t="s">
        <v>224</v>
      </c>
      <c r="G142" s="110" t="s">
        <v>74</v>
      </c>
      <c r="H142" s="110" t="s">
        <v>74</v>
      </c>
      <c r="I142" s="109">
        <v>1</v>
      </c>
    </row>
    <row r="145" spans="3:6" x14ac:dyDescent="0.35">
      <c r="C145" s="49" t="s">
        <v>265</v>
      </c>
      <c r="D145" s="49" t="s">
        <v>262</v>
      </c>
      <c r="E145" s="49" t="s">
        <v>266</v>
      </c>
      <c r="F145" s="144"/>
    </row>
    <row r="146" spans="3:6" x14ac:dyDescent="0.3">
      <c r="C146" s="49" t="s">
        <v>104</v>
      </c>
      <c r="D146" s="49"/>
      <c r="E146" s="200"/>
      <c r="F146" s="200"/>
    </row>
    <row r="147" spans="3:6" x14ac:dyDescent="0.35">
      <c r="C147" s="49"/>
      <c r="D147" s="49"/>
      <c r="E147" s="49"/>
      <c r="F147" s="144"/>
    </row>
    <row r="148" spans="3:6" x14ac:dyDescent="0.35">
      <c r="C148" s="49" t="s">
        <v>268</v>
      </c>
      <c r="D148" s="49" t="s">
        <v>262</v>
      </c>
      <c r="E148" s="49"/>
      <c r="F148" s="144"/>
    </row>
    <row r="149" spans="3:6" x14ac:dyDescent="0.3">
      <c r="C149" s="49" t="s">
        <v>263</v>
      </c>
      <c r="D149" s="49"/>
      <c r="E149" s="201" t="s">
        <v>269</v>
      </c>
      <c r="F149" s="201"/>
    </row>
    <row r="150" spans="3:6" x14ac:dyDescent="0.35">
      <c r="C150" s="49"/>
      <c r="D150" s="49"/>
      <c r="E150" s="91"/>
      <c r="F150" s="146"/>
    </row>
    <row r="151" spans="3:6" x14ac:dyDescent="0.35">
      <c r="C151" s="49" t="s">
        <v>304</v>
      </c>
      <c r="D151" s="50"/>
      <c r="E151" s="49"/>
      <c r="F151" s="144"/>
    </row>
    <row r="152" spans="3:6" x14ac:dyDescent="0.35">
      <c r="C152" s="51" t="s">
        <v>264</v>
      </c>
      <c r="D152" s="50"/>
      <c r="E152" s="49"/>
      <c r="F152" s="144"/>
    </row>
    <row r="153" spans="3:6" x14ac:dyDescent="0.25">
      <c r="C153" s="1" t="s">
        <v>311</v>
      </c>
    </row>
  </sheetData>
  <mergeCells count="82">
    <mergeCell ref="A8:A11"/>
    <mergeCell ref="A35:A36"/>
    <mergeCell ref="C37:C38"/>
    <mergeCell ref="B37:B38"/>
    <mergeCell ref="A37:A38"/>
    <mergeCell ref="B35:B36"/>
    <mergeCell ref="C35:C36"/>
    <mergeCell ref="A32:A33"/>
    <mergeCell ref="B32:B33"/>
    <mergeCell ref="C32:C33"/>
    <mergeCell ref="A13:C13"/>
    <mergeCell ref="A5:I5"/>
    <mergeCell ref="A6:I6"/>
    <mergeCell ref="A1:I1"/>
    <mergeCell ref="A2:I2"/>
    <mergeCell ref="A3:I3"/>
    <mergeCell ref="A4:I4"/>
    <mergeCell ref="B7:I7"/>
    <mergeCell ref="B8:B11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E146:F146"/>
    <mergeCell ref="E149:F149"/>
    <mergeCell ref="C122:I122"/>
    <mergeCell ref="A140:A142"/>
    <mergeCell ref="B140:B142"/>
    <mergeCell ref="C140:C142"/>
    <mergeCell ref="A117:I117"/>
    <mergeCell ref="A127:I127"/>
    <mergeCell ref="A134:I134"/>
    <mergeCell ref="A138:I138"/>
    <mergeCell ref="K65:Q65"/>
    <mergeCell ref="E86:E89"/>
    <mergeCell ref="H81:H82"/>
    <mergeCell ref="I81:I82"/>
    <mergeCell ref="B85:B87"/>
    <mergeCell ref="F80:F82"/>
    <mergeCell ref="G80:I80"/>
    <mergeCell ref="G81:G82"/>
    <mergeCell ref="A84:I84"/>
    <mergeCell ref="A79:A82"/>
    <mergeCell ref="B79:B82"/>
    <mergeCell ref="C79:D80"/>
    <mergeCell ref="A99:I99"/>
    <mergeCell ref="A103:I103"/>
    <mergeCell ref="A83:I83"/>
    <mergeCell ref="A12:I12"/>
    <mergeCell ref="A113:I113"/>
    <mergeCell ref="E79:E82"/>
    <mergeCell ref="F79:I79"/>
    <mergeCell ref="C81:C82"/>
    <mergeCell ref="D81:D82"/>
    <mergeCell ref="A47:A48"/>
    <mergeCell ref="B47:B48"/>
    <mergeCell ref="C47:C48"/>
    <mergeCell ref="A90:I90"/>
    <mergeCell ref="A93:I93"/>
    <mergeCell ref="A25:C25"/>
    <mergeCell ref="A26:C26"/>
    <mergeCell ref="A41:A46"/>
    <mergeCell ref="B41:B46"/>
    <mergeCell ref="C41:C46"/>
    <mergeCell ref="A62:A63"/>
    <mergeCell ref="A85:A87"/>
    <mergeCell ref="A49:A52"/>
    <mergeCell ref="G51:G52"/>
    <mergeCell ref="H51:H52"/>
    <mergeCell ref="I51:I52"/>
    <mergeCell ref="B62:B63"/>
    <mergeCell ref="C62:C63"/>
    <mergeCell ref="E51:E52"/>
    <mergeCell ref="C49:C52"/>
    <mergeCell ref="B49:B52"/>
    <mergeCell ref="F51:F52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7" fitToHeight="0" orientation="portrait" r:id="rId1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2022-05-06T12:43:29Z</dcterms:modified>
</cp:coreProperties>
</file>