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отчет!$A$1:$I$152</definedName>
  </definedNames>
  <calcPr calcId="145621"/>
</workbook>
</file>

<file path=xl/calcChain.xml><?xml version="1.0" encoding="utf-8"?>
<calcChain xmlns="http://schemas.openxmlformats.org/spreadsheetml/2006/main">
  <c r="H26" i="2" l="1"/>
  <c r="H75" i="2"/>
  <c r="H102" i="2" l="1"/>
  <c r="H69" i="2"/>
  <c r="H23" i="2" l="1"/>
  <c r="I23" i="2" s="1"/>
  <c r="H22" i="2" l="1"/>
  <c r="I22" i="2" s="1"/>
  <c r="I77" i="2" l="1"/>
  <c r="I67" i="2" l="1"/>
  <c r="I109" i="2" l="1"/>
  <c r="H15" i="2" l="1"/>
  <c r="G15" i="2"/>
  <c r="I40" i="2" l="1"/>
  <c r="I70" i="2" l="1"/>
  <c r="I69" i="2" s="1"/>
  <c r="G74" i="2" l="1"/>
  <c r="H74" i="2"/>
  <c r="F74" i="2"/>
  <c r="F65" i="2"/>
  <c r="G59" i="2"/>
  <c r="H59" i="2"/>
  <c r="F59" i="2"/>
  <c r="F29" i="2"/>
  <c r="G29" i="2"/>
  <c r="H29" i="2"/>
  <c r="I58" i="2"/>
  <c r="I57" i="2"/>
  <c r="I56" i="2"/>
  <c r="I55" i="2"/>
  <c r="I54" i="2"/>
  <c r="I52" i="2"/>
  <c r="I49" i="2"/>
  <c r="I45" i="2"/>
  <c r="I46" i="2"/>
  <c r="I44" i="2" l="1"/>
  <c r="I30" i="2" l="1"/>
  <c r="I51" i="2" l="1"/>
  <c r="I43" i="2" l="1"/>
  <c r="I63" i="2" l="1"/>
  <c r="I42" i="2"/>
  <c r="I108" i="2" l="1"/>
  <c r="I96" i="2" l="1"/>
  <c r="I48" i="2" l="1"/>
  <c r="I102" i="2" l="1"/>
  <c r="I19" i="2"/>
  <c r="I106" i="2" l="1"/>
  <c r="I105" i="2"/>
  <c r="G69" i="2" l="1"/>
  <c r="F69" i="2"/>
  <c r="I59" i="2" l="1"/>
  <c r="I29" i="2"/>
  <c r="G65" i="2" l="1"/>
  <c r="G28" i="2" s="1"/>
  <c r="G24" i="2" s="1"/>
  <c r="F28" i="2"/>
  <c r="H65" i="2" l="1"/>
  <c r="H28" i="2" l="1"/>
  <c r="F15" i="2"/>
  <c r="I14" i="2" l="1"/>
  <c r="I15" i="2"/>
  <c r="H20" i="2" l="1"/>
  <c r="H14" i="2" s="1"/>
  <c r="I111" i="2" l="1"/>
  <c r="I73" i="2" l="1"/>
  <c r="I72" i="2"/>
  <c r="F24" i="2" l="1"/>
  <c r="F25" i="2" s="1"/>
  <c r="I27" i="2"/>
  <c r="G20" i="2"/>
  <c r="F20" i="2"/>
  <c r="F14" i="2" s="1"/>
  <c r="G14" i="2" l="1"/>
  <c r="G25" i="2"/>
  <c r="I75" i="2" l="1"/>
  <c r="A71" i="2" l="1"/>
  <c r="H24" i="2" l="1"/>
  <c r="H25" i="2" l="1"/>
  <c r="H13" i="2"/>
  <c r="F13" i="2" l="1"/>
  <c r="I26" i="2" l="1"/>
  <c r="I25" i="2"/>
  <c r="G13" i="2"/>
  <c r="I13" i="2" s="1"/>
  <c r="I28" i="2"/>
  <c r="I74" i="2"/>
  <c r="I24" i="2" l="1"/>
</calcChain>
</file>

<file path=xl/sharedStrings.xml><?xml version="1.0" encoding="utf-8"?>
<sst xmlns="http://schemas.openxmlformats.org/spreadsheetml/2006/main" count="456" uniqueCount="304">
  <si>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</si>
  <si>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</si>
  <si>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</si>
  <si>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</si>
  <si>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</si>
  <si>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</si>
  <si>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</si>
  <si>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</si>
  <si>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</si>
  <si>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</si>
  <si>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</si>
  <si>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</si>
  <si>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</si>
  <si>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</si>
  <si>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</si>
  <si>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</si>
  <si>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</si>
  <si>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</si>
  <si>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</si>
  <si>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</si>
  <si>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</si>
  <si>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</si>
  <si>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</si>
  <si>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</si>
  <si>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</si>
  <si>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</si>
  <si>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</si>
  <si>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</si>
  <si>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</si>
  <si>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</si>
  <si>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</si>
  <si>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</si>
  <si>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</si>
  <si>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</si>
  <si>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</si>
  <si>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</si>
  <si>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</si>
  <si>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</si>
  <si>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</si>
  <si>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</si>
  <si>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</si>
  <si>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</si>
  <si>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</si>
  <si>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</si>
  <si>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</si>
  <si>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</si>
  <si>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</si>
  <si>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</si>
  <si>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</si>
  <si>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</si>
  <si>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</si>
  <si>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</si>
  <si>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</si>
  <si>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</si>
  <si>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</si>
  <si>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</si>
  <si>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</si>
  <si>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</si>
  <si>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</si>
  <si>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</si>
  <si>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</si>
  <si>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</si>
  <si>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</si>
  <si>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</si>
  <si>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</si>
  <si>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</si>
  <si>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</si>
  <si>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</si>
  <si>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</si>
  <si>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</si>
  <si>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</si>
  <si>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</si>
  <si>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</si>
  <si>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</si>
  <si>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</si>
  <si>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</si>
  <si>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</si>
  <si>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</si>
  <si>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</si>
  <si>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</si>
  <si>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</si>
  <si>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</si>
  <si>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</si>
  <si>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</si>
  <si>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</si>
  <si>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</si>
  <si>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</si>
  <si>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</si>
  <si>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</si>
  <si>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</si>
  <si>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</si>
  <si>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</si>
  <si>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</si>
  <si>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</si>
  <si>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</si>
  <si>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</si>
  <si>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</si>
  <si>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</si>
  <si>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</si>
  <si>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</si>
  <si>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</si>
  <si>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</si>
  <si>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</si>
  <si>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</si>
  <si>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</si>
  <si>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</si>
  <si>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</si>
  <si>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</si>
  <si>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</si>
  <si>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</si>
  <si>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</si>
  <si>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</si>
  <si>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</si>
  <si>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</si>
  <si>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</si>
  <si>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</si>
  <si>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</si>
  <si>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</si>
  <si>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</si>
  <si>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</si>
  <si>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</si>
  <si>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</si>
  <si>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</si>
  <si>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</si>
  <si>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</si>
  <si>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</si>
  <si>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</si>
  <si>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</si>
  <si>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</si>
  <si>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</si>
  <si>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</si>
  <si>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</si>
  <si>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</si>
  <si>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</si>
  <si>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</si>
  <si>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</si>
  <si>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</si>
  <si>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</si>
  <si>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</si>
  <si>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</si>
  <si>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</si>
  <si>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</si>
  <si>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</si>
  <si>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</si>
  <si>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</si>
  <si>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</si>
  <si>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</si>
  <si>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</si>
  <si>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</si>
  <si>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</si>
  <si>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</si>
  <si>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</si>
  <si>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</si>
  <si>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</si>
  <si>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</si>
  <si>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</si>
  <si>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</si>
  <si>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</si>
  <si>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</si>
  <si>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</si>
  <si>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</si>
  <si>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</si>
  <si>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</si>
  <si>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</si>
  <si>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</si>
  <si>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</si>
  <si>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</si>
  <si>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</si>
  <si>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</si>
  <si>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</si>
  <si>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</si>
  <si>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</si>
  <si>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</si>
  <si>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</si>
  <si>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</si>
  <si>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</si>
  <si>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</si>
  <si>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</si>
  <si>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</si>
  <si>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</si>
  <si>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</si>
  <si>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</si>
  <si>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</si>
  <si>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</si>
  <si>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</si>
  <si>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</si>
  <si>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</si>
  <si>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</si>
  <si>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</si>
  <si>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</si>
  <si>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</si>
  <si>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</si>
  <si>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</si>
  <si>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</si>
  <si>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</si>
  <si>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</si>
  <si>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</si>
  <si>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</si>
  <si>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</si>
  <si>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</si>
  <si>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</si>
  <si>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</si>
  <si>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</si>
  <si>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</si>
  <si>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</si>
  <si>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</si>
  <si>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</si>
  <si>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</si>
  <si>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</si>
  <si>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</si>
  <si>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</si>
  <si>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</si>
  <si>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</si>
  <si>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</si>
  <si>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</si>
  <si>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</si>
  <si>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</si>
  <si>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</si>
  <si>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</si>
  <si>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</si>
  <si>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</si>
  <si>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</si>
  <si>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</si>
  <si>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</si>
  <si>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</si>
  <si>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</si>
  <si>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</si>
  <si>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</si>
  <si>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</si>
  <si>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</si>
  <si>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</si>
  <si>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</si>
  <si>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</si>
  <si>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</si>
  <si>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</si>
  <si>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</si>
  <si>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</si>
  <si>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</si>
  <si>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</si>
  <si>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</si>
  <si>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</si>
  <si>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</si>
  <si>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</si>
  <si>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</si>
  <si>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</si>
  <si>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</si>
  <si>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</si>
  <si>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</si>
  <si>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</si>
  <si>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</si>
  <si>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</si>
  <si>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</si>
  <si>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</si>
  <si>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</si>
  <si>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</si>
  <si>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</si>
  <si>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</si>
  <si>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</si>
  <si>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</si>
  <si>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</si>
  <si>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</si>
  <si>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</si>
  <si>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</si>
  <si>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</si>
  <si>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</si>
  <si>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</si>
  <si>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</si>
  <si>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</si>
  <si>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</si>
  <si>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</si>
  <si>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</si>
  <si>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</si>
  <si>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</si>
  <si>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</si>
  <si>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</si>
  <si>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</si>
  <si>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</si>
  <si>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</si>
  <si>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</si>
  <si>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</si>
  <si>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</si>
  <si>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</si>
  <si>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</si>
  <si>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</si>
  <si>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</si>
  <si>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</si>
  <si>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</si>
  <si>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</si>
  <si>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</si>
  <si>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</si>
  <si>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</si>
  <si>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</si>
  <si>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</si>
  <si>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Начальник финансового управления</t>
  </si>
  <si>
    <t>Е.А. Медведева</t>
  </si>
  <si>
    <t xml:space="preserve">Глава Администрации </t>
  </si>
  <si>
    <t>Д.А. Зацепин</t>
  </si>
  <si>
    <t>по состоянию на 01 января 2023 года</t>
  </si>
  <si>
    <t>Исполнено на отчетную дату (01.01.2023)</t>
  </si>
  <si>
    <t>За 2022 год предъявлено 139 досудебных предупреждений на сумму 1 869,95 тыс. руб, в досудебном порядке оплачено 1 573,59 тыс. руб.</t>
  </si>
  <si>
    <t>фактическое поступление на 01.01.2022 года составило 48,94 тыс. руб, на 01.01.2023 г- 16,54 тыс. руб.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</si>
  <si>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</si>
  <si>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13.01.2022 г.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</si>
  <si>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7,95 шт ед с 13.01.2022, в т.ч.  - 1 шт ед учителя-логопеда, - 3.6 шт ед воспитателя,-  0,26 шт ед инструктора по физической культуре, - 0,34 шт ед музыкально руководителя, - 2,5 шт ед помощника воспитателя, - 0,25 шт ед методиста. Сокращение  11,35шт. ед. с 01.03.2022 года , в т.ч.: - 1 шт ед зав корпусом, - 0,25 шт ед методиста, -1,5 шт ед дворника, - 0,5 шт ед завхоза, -1,1 шт ед уборщика служебных помещений, -0,25 шт ед инженера-энергетика, - 1 шт ед калькулятора, -2,5 шт ед повара, - 1 шт ед кухонного рабочего, -0,5 шт ед грузчика, -0,5 шт ед машиниста по стирке и ремонту спецодежды, -0,5 шт ед кладовщика, -0,75 ст. кастелянши. Сокращениес 01.04.2022  3 шт ед, в т.ч. - 2 шт ед ассистента (помощника) по оказанию тех.помощи инвалидам и лицам с ОВЗ, - 1 шт ед повара. Сокращение с 06.06.2022 года 3,75 шт ед, в т.ч.:  - 2шт ед калькулятора, -1 шт ед кухонного рабочего, -0,75 шт ед машиниста по стирке и ремонту спецодежды. Сокращение с 01.10.2022 года на 28,35 шт. ед.: -0,5 шт ед методиста, -11,4 шт ед воспитателя, - 1,45 шт ед музыкального руководителя, -7,5 шт ед помощника воспитателя,- 1,25 шт ед зав хозяйством, -1 шт ед уборщика служебных помещений, -2,5 шт ед повара, -0.5 шт ед кастелянши, -1,25 шт ед кладовщика, -0,5 шт ед кухонного рабочего, -0,5 шт ед - машиниста  по стирке и ремонту спецодежды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</si>
</sst>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2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tabSelected="1" view="pageBreakPreview" topLeftCell="A133" zoomScale="60" zoomScaleNormal="100" workbookViewId="0">
      <selection activeCell="G109" sqref="G109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36" customWidth="1"/>
    <col min="7" max="7" width="24.85546875" style="134" customWidth="1"/>
    <col min="8" max="8" width="16.42578125" style="134" customWidth="1"/>
    <col min="9" max="9" width="14.5703125" style="134" customWidth="1"/>
    <col min="10" max="16384" width="9.140625" style="2"/>
  </cols>
  <sheetData>
    <row r="1" spans="1:9" ht="20.25" customHeight="1" x14ac:dyDescent="0.25">
      <c r="A1" s="217" t="s">
        <v>72</v>
      </c>
      <c r="B1" s="217"/>
      <c r="C1" s="217"/>
      <c r="D1" s="217"/>
      <c r="E1" s="217"/>
      <c r="F1" s="217"/>
      <c r="G1" s="217"/>
      <c r="H1" s="217"/>
      <c r="I1" s="217"/>
    </row>
    <row r="2" spans="1:9" ht="20.25" customHeight="1" x14ac:dyDescent="0.25">
      <c r="A2" s="217" t="s">
        <v>103</v>
      </c>
      <c r="B2" s="217"/>
      <c r="C2" s="217"/>
      <c r="D2" s="217"/>
      <c r="E2" s="217"/>
      <c r="F2" s="217"/>
      <c r="G2" s="217"/>
      <c r="H2" s="217"/>
      <c r="I2" s="217"/>
    </row>
    <row r="3" spans="1:9" ht="20.25" customHeight="1" x14ac:dyDescent="0.25">
      <c r="A3" s="217" t="s">
        <v>297</v>
      </c>
      <c r="B3" s="217"/>
      <c r="C3" s="217"/>
      <c r="D3" s="217"/>
      <c r="E3" s="217"/>
      <c r="F3" s="217"/>
      <c r="G3" s="217"/>
      <c r="H3" s="217"/>
      <c r="I3" s="217"/>
    </row>
    <row r="4" spans="1:9" ht="20.25" customHeight="1" x14ac:dyDescent="0.25">
      <c r="A4" s="216" t="s">
        <v>53</v>
      </c>
      <c r="B4" s="216"/>
      <c r="C4" s="216"/>
      <c r="D4" s="216"/>
      <c r="E4" s="216"/>
      <c r="F4" s="216"/>
      <c r="G4" s="216"/>
      <c r="H4" s="216"/>
      <c r="I4" s="216"/>
    </row>
    <row r="5" spans="1:9" ht="20.25" customHeight="1" x14ac:dyDescent="0.25">
      <c r="A5" s="216" t="s">
        <v>64</v>
      </c>
      <c r="B5" s="216"/>
      <c r="C5" s="216"/>
      <c r="D5" s="216"/>
      <c r="E5" s="216"/>
      <c r="F5" s="216"/>
      <c r="G5" s="216"/>
      <c r="H5" s="216"/>
      <c r="I5" s="216"/>
    </row>
    <row r="6" spans="1:9" ht="20.25" customHeight="1" x14ac:dyDescent="0.25">
      <c r="A6" s="216" t="s">
        <v>54</v>
      </c>
      <c r="B6" s="216"/>
      <c r="C6" s="216"/>
      <c r="D6" s="216"/>
      <c r="E6" s="216"/>
      <c r="F6" s="216"/>
      <c r="G6" s="216"/>
      <c r="H6" s="216"/>
      <c r="I6" s="216"/>
    </row>
    <row r="7" spans="1:9" ht="21" thickBot="1" x14ac:dyDescent="0.3">
      <c r="B7" s="210"/>
      <c r="C7" s="210"/>
      <c r="D7" s="210"/>
      <c r="E7" s="210"/>
      <c r="F7" s="210"/>
      <c r="G7" s="210"/>
      <c r="H7" s="210"/>
      <c r="I7" s="210"/>
    </row>
    <row r="8" spans="1:9" s="4" customFormat="1" ht="75" customHeight="1" x14ac:dyDescent="0.25">
      <c r="A8" s="196" t="s">
        <v>0</v>
      </c>
      <c r="B8" s="171" t="s">
        <v>61</v>
      </c>
      <c r="C8" s="199" t="s">
        <v>1</v>
      </c>
      <c r="D8" s="199"/>
      <c r="E8" s="171" t="s">
        <v>59</v>
      </c>
      <c r="F8" s="174" t="s">
        <v>58</v>
      </c>
      <c r="G8" s="174"/>
      <c r="H8" s="174"/>
      <c r="I8" s="175"/>
    </row>
    <row r="9" spans="1:9" s="4" customFormat="1" ht="69" customHeight="1" x14ac:dyDescent="0.25">
      <c r="A9" s="197"/>
      <c r="B9" s="172"/>
      <c r="C9" s="200"/>
      <c r="D9" s="200"/>
      <c r="E9" s="172"/>
      <c r="F9" s="211" t="s">
        <v>55</v>
      </c>
      <c r="G9" s="212"/>
      <c r="H9" s="213" t="s">
        <v>298</v>
      </c>
      <c r="I9" s="211"/>
    </row>
    <row r="10" spans="1:9" s="4" customFormat="1" ht="21.75" customHeight="1" x14ac:dyDescent="0.25">
      <c r="A10" s="197"/>
      <c r="B10" s="172"/>
      <c r="C10" s="176" t="s">
        <v>62</v>
      </c>
      <c r="D10" s="176" t="s">
        <v>63</v>
      </c>
      <c r="E10" s="172"/>
      <c r="F10" s="194" t="s">
        <v>162</v>
      </c>
      <c r="G10" s="93" t="s">
        <v>56</v>
      </c>
      <c r="H10" s="194" t="s">
        <v>111</v>
      </c>
      <c r="I10" s="214" t="s">
        <v>57</v>
      </c>
    </row>
    <row r="11" spans="1:9" s="4" customFormat="1" ht="42.75" customHeight="1" thickBot="1" x14ac:dyDescent="0.3">
      <c r="A11" s="198"/>
      <c r="B11" s="173"/>
      <c r="C11" s="177"/>
      <c r="D11" s="177"/>
      <c r="E11" s="173"/>
      <c r="F11" s="195"/>
      <c r="G11" s="94" t="s">
        <v>289</v>
      </c>
      <c r="H11" s="195"/>
      <c r="I11" s="215"/>
    </row>
    <row r="12" spans="1:9" s="4" customFormat="1" ht="33.75" customHeight="1" x14ac:dyDescent="0.25">
      <c r="A12" s="169" t="s">
        <v>65</v>
      </c>
      <c r="B12" s="170"/>
      <c r="C12" s="170"/>
      <c r="D12" s="170"/>
      <c r="E12" s="170"/>
      <c r="F12" s="170"/>
      <c r="G12" s="170"/>
      <c r="H12" s="170"/>
      <c r="I12" s="170"/>
    </row>
    <row r="13" spans="1:9" s="4" customFormat="1" ht="24.75" customHeight="1" x14ac:dyDescent="0.25">
      <c r="A13" s="218" t="s">
        <v>60</v>
      </c>
      <c r="B13" s="219"/>
      <c r="C13" s="219"/>
      <c r="D13" s="23"/>
      <c r="E13" s="24"/>
      <c r="F13" s="95">
        <f>F14+F24</f>
        <v>283026.72891000001</v>
      </c>
      <c r="G13" s="95">
        <f>G14+G24</f>
        <v>101317.21488999999</v>
      </c>
      <c r="H13" s="96">
        <f>H14+H24</f>
        <v>101316.84854000001</v>
      </c>
      <c r="I13" s="97">
        <f>IF(OR(G13=0,H13=0),"",H13/G13)</f>
        <v>0.9999963841287941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98">
        <f>F15+F20+F22+F23</f>
        <v>29665.134999999998</v>
      </c>
      <c r="G14" s="98">
        <f>G15+G20+G22+G23</f>
        <v>4115.49</v>
      </c>
      <c r="H14" s="98">
        <f>H15+H20+H22+H23</f>
        <v>4115.5485399999998</v>
      </c>
      <c r="I14" s="99">
        <f>H15/G15</f>
        <v>1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0">
        <f>SUM(F16:F19)</f>
        <v>24150.035</v>
      </c>
      <c r="G15" s="100">
        <f>SUM(G16:G19)</f>
        <v>1573.59</v>
      </c>
      <c r="H15" s="100">
        <f>SUM(H16:H19)</f>
        <v>1573.59</v>
      </c>
      <c r="I15" s="99">
        <f>H15/G15</f>
        <v>1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246</v>
      </c>
      <c r="F16" s="101">
        <v>50</v>
      </c>
      <c r="G16" s="111">
        <v>0</v>
      </c>
      <c r="H16" s="102">
        <v>0</v>
      </c>
      <c r="I16" s="103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247</v>
      </c>
      <c r="F17" s="102">
        <v>14175.445</v>
      </c>
      <c r="G17" s="104">
        <v>0</v>
      </c>
      <c r="H17" s="104">
        <v>0</v>
      </c>
      <c r="I17" s="105">
        <v>0</v>
      </c>
    </row>
    <row r="18" spans="1:9" ht="48.75" customHeight="1" x14ac:dyDescent="0.25">
      <c r="A18" s="20">
        <v>4</v>
      </c>
      <c r="B18" s="87" t="s">
        <v>35</v>
      </c>
      <c r="C18" s="31" t="s">
        <v>130</v>
      </c>
      <c r="D18" s="5"/>
      <c r="E18" s="47" t="s">
        <v>248</v>
      </c>
      <c r="F18" s="102">
        <v>1192</v>
      </c>
      <c r="G18" s="102">
        <v>0</v>
      </c>
      <c r="H18" s="102">
        <v>0</v>
      </c>
      <c r="I18" s="105">
        <v>0</v>
      </c>
    </row>
    <row r="19" spans="1:9" ht="290.25" customHeight="1" x14ac:dyDescent="0.25">
      <c r="A19" s="20">
        <v>5</v>
      </c>
      <c r="B19" s="3" t="s">
        <v>121</v>
      </c>
      <c r="C19" s="31" t="s">
        <v>112</v>
      </c>
      <c r="D19" s="11"/>
      <c r="E19" s="11" t="s">
        <v>299</v>
      </c>
      <c r="F19" s="104">
        <v>8732.59</v>
      </c>
      <c r="G19" s="104">
        <v>1573.59</v>
      </c>
      <c r="H19" s="111">
        <v>1573.59</v>
      </c>
      <c r="I19" s="105">
        <f>H19/G19</f>
        <v>1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06">
        <f>SUM(F21:F21)</f>
        <v>76</v>
      </c>
      <c r="G20" s="106">
        <f>SUM(G21:G21)</f>
        <v>0</v>
      </c>
      <c r="H20" s="107">
        <f>SUM(H21:H21)</f>
        <v>0</v>
      </c>
      <c r="I20" s="105">
        <v>0</v>
      </c>
    </row>
    <row r="21" spans="1:9" s="9" customFormat="1" ht="150.75" customHeight="1" x14ac:dyDescent="0.25">
      <c r="A21" s="27">
        <v>7</v>
      </c>
      <c r="B21" s="26" t="s">
        <v>46</v>
      </c>
      <c r="C21" s="137" t="s">
        <v>113</v>
      </c>
      <c r="D21" s="12"/>
      <c r="E21" s="34" t="s">
        <v>300</v>
      </c>
      <c r="F21" s="108">
        <v>76</v>
      </c>
      <c r="G21" s="145">
        <v>0</v>
      </c>
      <c r="H21" s="102">
        <v>0</v>
      </c>
      <c r="I21" s="138">
        <v>0</v>
      </c>
    </row>
    <row r="22" spans="1:9" ht="161.25" customHeight="1" x14ac:dyDescent="0.25">
      <c r="A22" s="21">
        <v>8</v>
      </c>
      <c r="B22" s="7" t="s">
        <v>48</v>
      </c>
      <c r="C22" s="17" t="s">
        <v>114</v>
      </c>
      <c r="D22" s="17"/>
      <c r="E22" s="46" t="s">
        <v>255</v>
      </c>
      <c r="F22" s="109">
        <v>2536.1</v>
      </c>
      <c r="G22" s="109">
        <v>505</v>
      </c>
      <c r="H22" s="143">
        <f>38.565+347.6063+118.862</f>
        <v>505.03329999999994</v>
      </c>
      <c r="I22" s="144">
        <f t="shared" ref="I22:I23" si="0">H22/G22</f>
        <v>1.0000659405940593</v>
      </c>
    </row>
    <row r="23" spans="1:9" ht="155.25" customHeight="1" x14ac:dyDescent="0.25">
      <c r="A23" s="21">
        <v>9</v>
      </c>
      <c r="B23" s="7" t="s">
        <v>107</v>
      </c>
      <c r="C23" s="17" t="s">
        <v>115</v>
      </c>
      <c r="D23" s="17"/>
      <c r="E23" s="46" t="s">
        <v>255</v>
      </c>
      <c r="F23" s="109">
        <v>2903</v>
      </c>
      <c r="G23" s="109">
        <v>2036.9</v>
      </c>
      <c r="H23" s="109">
        <f>107.02836+1446.20758+381.276+102.4133</f>
        <v>2036.92524</v>
      </c>
      <c r="I23" s="144">
        <f t="shared" si="0"/>
        <v>1.0000123913790564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0">
        <f>F28+F74</f>
        <v>253361.59391</v>
      </c>
      <c r="G24" s="110">
        <f>G28+G74</f>
        <v>97201.724889999983</v>
      </c>
      <c r="H24" s="110">
        <f>H28+H74</f>
        <v>97201.3</v>
      </c>
      <c r="I24" s="99">
        <f t="shared" ref="I24:I77" si="1">IF(OR(G24=0,H24=0),"",H24/G24)</f>
        <v>0.99999562878127457</v>
      </c>
    </row>
    <row r="25" spans="1:9" s="15" customFormat="1" ht="22.5" x14ac:dyDescent="0.35">
      <c r="A25" s="178" t="s">
        <v>71</v>
      </c>
      <c r="B25" s="179"/>
      <c r="C25" s="180"/>
      <c r="D25" s="16"/>
      <c r="E25" s="16"/>
      <c r="F25" s="110">
        <f>F24-F26</f>
        <v>68808.593909999996</v>
      </c>
      <c r="G25" s="110">
        <f>G24-G26</f>
        <v>20213.724889999983</v>
      </c>
      <c r="H25" s="110">
        <f>H24-H26</f>
        <v>20213.462368620007</v>
      </c>
      <c r="I25" s="99">
        <f t="shared" si="1"/>
        <v>0.99998701271629031</v>
      </c>
    </row>
    <row r="26" spans="1:9" s="15" customFormat="1" ht="38.25" customHeight="1" x14ac:dyDescent="0.35">
      <c r="A26" s="178" t="s">
        <v>286</v>
      </c>
      <c r="B26" s="179"/>
      <c r="C26" s="180"/>
      <c r="D26" s="16"/>
      <c r="E26" s="16"/>
      <c r="F26" s="110">
        <v>184553</v>
      </c>
      <c r="G26" s="110">
        <v>76988</v>
      </c>
      <c r="H26" s="110">
        <f>66889.12804138+10098.70959</f>
        <v>76987.837631379996</v>
      </c>
      <c r="I26" s="99">
        <f t="shared" si="1"/>
        <v>0.99999789098794611</v>
      </c>
    </row>
    <row r="27" spans="1:9" ht="44.25" hidden="1" customHeight="1" x14ac:dyDescent="0.25">
      <c r="A27" s="20">
        <v>16</v>
      </c>
      <c r="B27" s="29" t="s">
        <v>17</v>
      </c>
      <c r="C27" s="33" t="s">
        <v>78</v>
      </c>
      <c r="D27" s="6"/>
      <c r="E27" s="47"/>
      <c r="F27" s="102"/>
      <c r="G27" s="111"/>
      <c r="H27" s="111"/>
      <c r="I27" s="103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07">
        <f>F29+F59+F65+F69</f>
        <v>186436.29390999998</v>
      </c>
      <c r="G28" s="107">
        <f t="shared" ref="G28:H28" si="2">G29+G59+G65+G69</f>
        <v>74656.324889999989</v>
      </c>
      <c r="H28" s="107">
        <f t="shared" si="2"/>
        <v>74656.2</v>
      </c>
      <c r="I28" s="112">
        <f t="shared" si="1"/>
        <v>0.99999832713436976</v>
      </c>
    </row>
    <row r="29" spans="1:9" ht="61.5" customHeight="1" x14ac:dyDescent="0.25">
      <c r="A29" s="20">
        <v>11</v>
      </c>
      <c r="B29" s="26" t="s">
        <v>19</v>
      </c>
      <c r="C29" s="31" t="s">
        <v>79</v>
      </c>
      <c r="D29" s="30"/>
      <c r="E29" s="39"/>
      <c r="F29" s="113">
        <f>F30+F31+F32+F34+F35+F36+F37+F38+F39+F40+F41+F42+F43+F44+F48+F50+F51+F33+F45+F46+F49+F52+F54+F55+F56+F57+F58</f>
        <v>169273.39552999998</v>
      </c>
      <c r="G29" s="113">
        <f t="shared" ref="G29:H29" si="3">G30+G31+G32+G34+G35+G36+G37+G38+G39+G40+G41+G42+G43+G44+G48+G50+G51+G33+G45+G46+G49+G52+G54+G55+G56+G57+G58</f>
        <v>72011.295669999992</v>
      </c>
      <c r="H29" s="113">
        <f t="shared" si="3"/>
        <v>72011.199999999997</v>
      </c>
      <c r="I29" s="103">
        <f t="shared" si="1"/>
        <v>0.99999867145842736</v>
      </c>
    </row>
    <row r="30" spans="1:9" ht="75" x14ac:dyDescent="0.25">
      <c r="A30" s="20">
        <v>12</v>
      </c>
      <c r="B30" s="26" t="s">
        <v>89</v>
      </c>
      <c r="C30" s="31" t="s">
        <v>163</v>
      </c>
      <c r="D30" s="30"/>
      <c r="E30" s="47" t="s">
        <v>99</v>
      </c>
      <c r="F30" s="114">
        <v>4499.67</v>
      </c>
      <c r="G30" s="102">
        <v>157.19999999999999</v>
      </c>
      <c r="H30" s="102">
        <v>157.19999999999999</v>
      </c>
      <c r="I30" s="103">
        <f>H30/G30</f>
        <v>1</v>
      </c>
    </row>
    <row r="31" spans="1:9" ht="99.75" customHeight="1" x14ac:dyDescent="0.25">
      <c r="A31" s="63">
        <v>13</v>
      </c>
      <c r="B31" s="65" t="s">
        <v>90</v>
      </c>
      <c r="C31" s="64" t="s">
        <v>131</v>
      </c>
      <c r="D31" s="31" t="s">
        <v>99</v>
      </c>
      <c r="E31" s="47" t="s">
        <v>132</v>
      </c>
      <c r="F31" s="114">
        <v>1615</v>
      </c>
      <c r="G31" s="104">
        <v>0</v>
      </c>
      <c r="H31" s="104">
        <v>0</v>
      </c>
      <c r="I31" s="115">
        <v>0</v>
      </c>
    </row>
    <row r="32" spans="1:9" s="55" customFormat="1" ht="54.75" customHeight="1" x14ac:dyDescent="0.25">
      <c r="A32" s="159">
        <v>14</v>
      </c>
      <c r="B32" s="153" t="s">
        <v>91</v>
      </c>
      <c r="C32" s="151" t="s">
        <v>164</v>
      </c>
      <c r="D32" s="31"/>
      <c r="E32" s="47" t="s">
        <v>133</v>
      </c>
      <c r="F32" s="114">
        <v>2071</v>
      </c>
      <c r="G32" s="104">
        <v>0</v>
      </c>
      <c r="H32" s="104">
        <v>0</v>
      </c>
      <c r="I32" s="115">
        <v>0</v>
      </c>
    </row>
    <row r="33" spans="1:9" s="67" customFormat="1" ht="50.25" customHeight="1" x14ac:dyDescent="0.25">
      <c r="A33" s="160"/>
      <c r="B33" s="155"/>
      <c r="C33" s="152"/>
      <c r="D33" s="31"/>
      <c r="E33" s="47" t="s">
        <v>134</v>
      </c>
      <c r="F33" s="114">
        <v>1126</v>
      </c>
      <c r="G33" s="104">
        <v>0</v>
      </c>
      <c r="H33" s="104">
        <v>0</v>
      </c>
      <c r="I33" s="115">
        <v>0</v>
      </c>
    </row>
    <row r="34" spans="1:9" s="59" customFormat="1" ht="93.75" x14ac:dyDescent="0.25">
      <c r="A34" s="63">
        <v>15</v>
      </c>
      <c r="B34" s="57" t="s">
        <v>116</v>
      </c>
      <c r="C34" s="84" t="s">
        <v>137</v>
      </c>
      <c r="D34" s="30"/>
      <c r="E34" s="47" t="s">
        <v>139</v>
      </c>
      <c r="F34" s="114">
        <v>1496</v>
      </c>
      <c r="G34" s="104">
        <v>0</v>
      </c>
      <c r="H34" s="104">
        <v>0</v>
      </c>
      <c r="I34" s="103">
        <v>0</v>
      </c>
    </row>
    <row r="35" spans="1:9" s="59" customFormat="1" ht="75" x14ac:dyDescent="0.25">
      <c r="A35" s="159">
        <v>16</v>
      </c>
      <c r="B35" s="151" t="s">
        <v>135</v>
      </c>
      <c r="C35" s="151" t="s">
        <v>138</v>
      </c>
      <c r="D35" s="30"/>
      <c r="E35" s="47" t="s">
        <v>140</v>
      </c>
      <c r="F35" s="114">
        <v>1944.6</v>
      </c>
      <c r="G35" s="104">
        <v>0</v>
      </c>
      <c r="H35" s="104">
        <v>0</v>
      </c>
      <c r="I35" s="103">
        <v>0</v>
      </c>
    </row>
    <row r="36" spans="1:9" s="74" customFormat="1" ht="225" x14ac:dyDescent="0.25">
      <c r="A36" s="160"/>
      <c r="B36" s="152"/>
      <c r="C36" s="152"/>
      <c r="D36" s="30"/>
      <c r="E36" s="11" t="s">
        <v>216</v>
      </c>
      <c r="F36" s="114">
        <v>2761</v>
      </c>
      <c r="G36" s="104">
        <v>0</v>
      </c>
      <c r="H36" s="102">
        <v>0</v>
      </c>
      <c r="I36" s="103">
        <v>0</v>
      </c>
    </row>
    <row r="37" spans="1:9" s="59" customFormat="1" ht="56.25" x14ac:dyDescent="0.25">
      <c r="A37" s="159">
        <v>17</v>
      </c>
      <c r="B37" s="151" t="s">
        <v>136</v>
      </c>
      <c r="C37" s="151" t="s">
        <v>142</v>
      </c>
      <c r="D37" s="30"/>
      <c r="E37" s="11" t="s">
        <v>165</v>
      </c>
      <c r="F37" s="114">
        <v>763</v>
      </c>
      <c r="G37" s="104">
        <v>0</v>
      </c>
      <c r="H37" s="104">
        <v>0</v>
      </c>
      <c r="I37" s="103">
        <v>0</v>
      </c>
    </row>
    <row r="38" spans="1:9" s="74" customFormat="1" ht="225" x14ac:dyDescent="0.25">
      <c r="A38" s="160"/>
      <c r="B38" s="152"/>
      <c r="C38" s="152"/>
      <c r="D38" s="30"/>
      <c r="E38" s="11" t="s">
        <v>249</v>
      </c>
      <c r="F38" s="114">
        <v>18291.599999999999</v>
      </c>
      <c r="G38" s="102">
        <v>0</v>
      </c>
      <c r="H38" s="102">
        <v>0</v>
      </c>
      <c r="I38" s="103">
        <v>0</v>
      </c>
    </row>
    <row r="39" spans="1:9" s="74" customFormat="1" ht="150" x14ac:dyDescent="0.25">
      <c r="A39" s="73">
        <v>18</v>
      </c>
      <c r="B39" s="38" t="s">
        <v>141</v>
      </c>
      <c r="C39" s="84" t="s">
        <v>218</v>
      </c>
      <c r="D39" s="30"/>
      <c r="E39" s="11" t="s">
        <v>217</v>
      </c>
      <c r="F39" s="114">
        <v>876.8</v>
      </c>
      <c r="G39" s="102">
        <v>0</v>
      </c>
      <c r="H39" s="102">
        <v>0</v>
      </c>
      <c r="I39" s="103">
        <v>0</v>
      </c>
    </row>
    <row r="40" spans="1:9" s="74" customFormat="1" ht="94.5" customHeight="1" x14ac:dyDescent="0.25">
      <c r="A40" s="73">
        <v>19</v>
      </c>
      <c r="B40" s="38" t="s">
        <v>188</v>
      </c>
      <c r="C40" s="76" t="s">
        <v>191</v>
      </c>
      <c r="D40" s="30"/>
      <c r="E40" s="11" t="s">
        <v>257</v>
      </c>
      <c r="F40" s="114">
        <v>219.47094999999999</v>
      </c>
      <c r="G40" s="104">
        <v>164.6</v>
      </c>
      <c r="H40" s="102">
        <v>164.6</v>
      </c>
      <c r="I40" s="103">
        <f t="shared" si="1"/>
        <v>1</v>
      </c>
    </row>
    <row r="41" spans="1:9" s="81" customFormat="1" ht="37.5" customHeight="1" x14ac:dyDescent="0.25">
      <c r="A41" s="147">
        <v>20</v>
      </c>
      <c r="B41" s="151" t="s">
        <v>190</v>
      </c>
      <c r="C41" s="153" t="s">
        <v>192</v>
      </c>
      <c r="D41" s="30"/>
      <c r="E41" s="11" t="s">
        <v>241</v>
      </c>
      <c r="F41" s="114">
        <v>312.7</v>
      </c>
      <c r="G41" s="102">
        <v>0</v>
      </c>
      <c r="H41" s="102">
        <v>0</v>
      </c>
      <c r="I41" s="103">
        <v>0</v>
      </c>
    </row>
    <row r="42" spans="1:9" s="78" customFormat="1" ht="131.25" x14ac:dyDescent="0.25">
      <c r="A42" s="148"/>
      <c r="B42" s="156"/>
      <c r="C42" s="154"/>
      <c r="D42" s="30"/>
      <c r="E42" s="11" t="s">
        <v>219</v>
      </c>
      <c r="F42" s="114">
        <v>17926.2</v>
      </c>
      <c r="G42" s="102">
        <v>10493.4</v>
      </c>
      <c r="H42" s="102">
        <v>10493.4</v>
      </c>
      <c r="I42" s="103">
        <f>H42/G42</f>
        <v>1</v>
      </c>
    </row>
    <row r="43" spans="1:9" s="78" customFormat="1" ht="150" x14ac:dyDescent="0.25">
      <c r="A43" s="148"/>
      <c r="B43" s="156"/>
      <c r="C43" s="154"/>
      <c r="D43" s="30"/>
      <c r="E43" s="11" t="s">
        <v>220</v>
      </c>
      <c r="F43" s="114">
        <v>20720.8</v>
      </c>
      <c r="G43" s="102">
        <v>13440.5</v>
      </c>
      <c r="H43" s="102">
        <v>13440.5</v>
      </c>
      <c r="I43" s="103">
        <f>H43/G43</f>
        <v>1</v>
      </c>
    </row>
    <row r="44" spans="1:9" s="81" customFormat="1" ht="37.5" x14ac:dyDescent="0.25">
      <c r="A44" s="148"/>
      <c r="B44" s="156"/>
      <c r="C44" s="154"/>
      <c r="D44" s="30"/>
      <c r="E44" s="11" t="s">
        <v>258</v>
      </c>
      <c r="F44" s="114">
        <v>1124.21748</v>
      </c>
      <c r="G44" s="102">
        <v>903.23748000000001</v>
      </c>
      <c r="H44" s="102">
        <v>903.2</v>
      </c>
      <c r="I44" s="103">
        <f>H44/G44</f>
        <v>0.99995850482200987</v>
      </c>
    </row>
    <row r="45" spans="1:9" s="91" customFormat="1" ht="243.75" x14ac:dyDescent="0.25">
      <c r="A45" s="148"/>
      <c r="B45" s="156"/>
      <c r="C45" s="154"/>
      <c r="D45" s="30"/>
      <c r="E45" s="11" t="s">
        <v>259</v>
      </c>
      <c r="F45" s="114">
        <v>15626.17799</v>
      </c>
      <c r="G45" s="102">
        <v>14424.164290000001</v>
      </c>
      <c r="H45" s="102">
        <v>14424.2</v>
      </c>
      <c r="I45" s="103">
        <f t="shared" ref="I45:I46" si="4">H45/G45</f>
        <v>1.0000024757066879</v>
      </c>
    </row>
    <row r="46" spans="1:9" s="91" customFormat="1" ht="409.5" customHeight="1" x14ac:dyDescent="0.25">
      <c r="A46" s="164"/>
      <c r="B46" s="156"/>
      <c r="C46" s="154"/>
      <c r="D46" s="30"/>
      <c r="E46" s="220" t="s">
        <v>303</v>
      </c>
      <c r="F46" s="157">
        <v>36747.03</v>
      </c>
      <c r="G46" s="165">
        <v>11208.30409</v>
      </c>
      <c r="H46" s="165">
        <v>11208.3</v>
      </c>
      <c r="I46" s="149">
        <f t="shared" si="4"/>
        <v>0.99999963509198475</v>
      </c>
    </row>
    <row r="47" spans="1:9" s="142" customFormat="1" ht="23.25" customHeight="1" x14ac:dyDescent="0.25">
      <c r="A47" s="160"/>
      <c r="B47" s="152"/>
      <c r="C47" s="155"/>
      <c r="D47" s="30"/>
      <c r="E47" s="221"/>
      <c r="F47" s="158"/>
      <c r="G47" s="166"/>
      <c r="H47" s="166"/>
      <c r="I47" s="150"/>
    </row>
    <row r="48" spans="1:9" s="78" customFormat="1" ht="136.5" customHeight="1" x14ac:dyDescent="0.25">
      <c r="A48" s="159">
        <v>21</v>
      </c>
      <c r="B48" s="151" t="s">
        <v>193</v>
      </c>
      <c r="C48" s="151" t="s">
        <v>194</v>
      </c>
      <c r="D48" s="30"/>
      <c r="E48" s="11" t="s">
        <v>260</v>
      </c>
      <c r="F48" s="114">
        <v>2062.5</v>
      </c>
      <c r="G48" s="102">
        <v>1207.3</v>
      </c>
      <c r="H48" s="102">
        <v>1207.3</v>
      </c>
      <c r="I48" s="103">
        <f>H48/G48</f>
        <v>1</v>
      </c>
    </row>
    <row r="49" spans="1:9" s="91" customFormat="1" ht="33.75" customHeight="1" x14ac:dyDescent="0.25">
      <c r="A49" s="160"/>
      <c r="B49" s="152"/>
      <c r="C49" s="152"/>
      <c r="D49" s="30"/>
      <c r="E49" s="11" t="s">
        <v>261</v>
      </c>
      <c r="F49" s="114">
        <v>439.6968</v>
      </c>
      <c r="G49" s="102">
        <v>329.77260000000001</v>
      </c>
      <c r="H49" s="102">
        <v>329.8</v>
      </c>
      <c r="I49" s="103">
        <f>H49/G49</f>
        <v>1.0000830875579112</v>
      </c>
    </row>
    <row r="50" spans="1:9" s="78" customFormat="1" ht="272.25" customHeight="1" x14ac:dyDescent="0.25">
      <c r="A50" s="159">
        <v>22</v>
      </c>
      <c r="B50" s="151" t="s">
        <v>195</v>
      </c>
      <c r="C50" s="153" t="s">
        <v>196</v>
      </c>
      <c r="D50" s="30"/>
      <c r="E50" s="11" t="s">
        <v>262</v>
      </c>
      <c r="F50" s="114">
        <v>9229.0153399999999</v>
      </c>
      <c r="G50" s="102">
        <v>0</v>
      </c>
      <c r="H50" s="102">
        <v>0</v>
      </c>
      <c r="I50" s="103">
        <v>0</v>
      </c>
    </row>
    <row r="51" spans="1:9" s="81" customFormat="1" ht="105" customHeight="1" x14ac:dyDescent="0.25">
      <c r="A51" s="164"/>
      <c r="B51" s="156"/>
      <c r="C51" s="154"/>
      <c r="D51" s="30"/>
      <c r="E51" s="11" t="s">
        <v>263</v>
      </c>
      <c r="F51" s="114">
        <v>726.62</v>
      </c>
      <c r="G51" s="102">
        <v>490.53</v>
      </c>
      <c r="H51" s="102">
        <v>490.5</v>
      </c>
      <c r="I51" s="103">
        <f t="shared" si="1"/>
        <v>0.99993884166106051</v>
      </c>
    </row>
    <row r="52" spans="1:9" s="91" customFormat="1" ht="246.75" customHeight="1" x14ac:dyDescent="0.25">
      <c r="A52" s="164"/>
      <c r="B52" s="156"/>
      <c r="C52" s="154"/>
      <c r="D52" s="30"/>
      <c r="E52" s="151" t="s">
        <v>264</v>
      </c>
      <c r="F52" s="157">
        <v>10965.19296</v>
      </c>
      <c r="G52" s="165">
        <v>7310.1286399999999</v>
      </c>
      <c r="H52" s="165">
        <v>7310.1</v>
      </c>
      <c r="I52" s="149">
        <f>H52/G52</f>
        <v>0.99999608214828906</v>
      </c>
    </row>
    <row r="53" spans="1:9" s="91" customFormat="1" ht="229.5" customHeight="1" x14ac:dyDescent="0.25">
      <c r="A53" s="160"/>
      <c r="B53" s="152"/>
      <c r="C53" s="155"/>
      <c r="D53" s="30"/>
      <c r="E53" s="152"/>
      <c r="F53" s="158"/>
      <c r="G53" s="166"/>
      <c r="H53" s="166"/>
      <c r="I53" s="150"/>
    </row>
    <row r="54" spans="1:9" s="91" customFormat="1" ht="103.5" customHeight="1" x14ac:dyDescent="0.25">
      <c r="A54" s="89">
        <v>23</v>
      </c>
      <c r="B54" s="92" t="s">
        <v>266</v>
      </c>
      <c r="C54" s="90" t="s">
        <v>265</v>
      </c>
      <c r="D54" s="30"/>
      <c r="E54" s="88" t="s">
        <v>267</v>
      </c>
      <c r="F54" s="116">
        <v>1318.5955899999999</v>
      </c>
      <c r="G54" s="117">
        <v>1217.16516</v>
      </c>
      <c r="H54" s="118">
        <v>1217.2</v>
      </c>
      <c r="I54" s="119">
        <f t="shared" ref="I54:I59" si="5">H54/G54</f>
        <v>1.0000286238886431</v>
      </c>
    </row>
    <row r="55" spans="1:9" s="91" customFormat="1" ht="45" customHeight="1" x14ac:dyDescent="0.25">
      <c r="A55" s="89">
        <v>24</v>
      </c>
      <c r="B55" s="88" t="s">
        <v>269</v>
      </c>
      <c r="C55" s="90" t="s">
        <v>268</v>
      </c>
      <c r="D55" s="30"/>
      <c r="E55" s="88" t="s">
        <v>270</v>
      </c>
      <c r="F55" s="116">
        <v>318.57335999999998</v>
      </c>
      <c r="G55" s="117">
        <v>238.93002000000001</v>
      </c>
      <c r="H55" s="118">
        <v>238.9</v>
      </c>
      <c r="I55" s="119">
        <f t="shared" si="5"/>
        <v>0.99987435651660683</v>
      </c>
    </row>
    <row r="56" spans="1:9" s="91" customFormat="1" ht="149.25" customHeight="1" x14ac:dyDescent="0.25">
      <c r="A56" s="89">
        <v>25</v>
      </c>
      <c r="B56" s="92" t="s">
        <v>271</v>
      </c>
      <c r="C56" s="90" t="s">
        <v>272</v>
      </c>
      <c r="D56" s="30"/>
      <c r="E56" s="88" t="s">
        <v>273</v>
      </c>
      <c r="F56" s="116">
        <v>4249.0229600000002</v>
      </c>
      <c r="G56" s="140">
        <v>3399.21837</v>
      </c>
      <c r="H56" s="118">
        <v>3399.2</v>
      </c>
      <c r="I56" s="119">
        <f t="shared" si="5"/>
        <v>0.99999459581644934</v>
      </c>
    </row>
    <row r="57" spans="1:9" s="91" customFormat="1" ht="141" customHeight="1" x14ac:dyDescent="0.25">
      <c r="A57" s="89">
        <v>26</v>
      </c>
      <c r="B57" s="88" t="s">
        <v>274</v>
      </c>
      <c r="C57" s="90" t="s">
        <v>275</v>
      </c>
      <c r="D57" s="30"/>
      <c r="E57" s="88" t="s">
        <v>276</v>
      </c>
      <c r="F57" s="116">
        <v>5333.4639399999996</v>
      </c>
      <c r="G57" s="140">
        <v>4208.0406599999997</v>
      </c>
      <c r="H57" s="118">
        <v>4208</v>
      </c>
      <c r="I57" s="119">
        <f t="shared" si="5"/>
        <v>0.99999033754583544</v>
      </c>
    </row>
    <row r="58" spans="1:9" s="91" customFormat="1" ht="210.75" customHeight="1" x14ac:dyDescent="0.25">
      <c r="A58" s="89">
        <v>27</v>
      </c>
      <c r="B58" s="88" t="s">
        <v>278</v>
      </c>
      <c r="C58" s="90" t="s">
        <v>277</v>
      </c>
      <c r="D58" s="30"/>
      <c r="E58" s="88" t="s">
        <v>279</v>
      </c>
      <c r="F58" s="116">
        <v>6509.4481599999999</v>
      </c>
      <c r="G58" s="117">
        <v>2818.8043600000001</v>
      </c>
      <c r="H58" s="140">
        <v>2818.8</v>
      </c>
      <c r="I58" s="119">
        <f t="shared" si="5"/>
        <v>0.99999845324490699</v>
      </c>
    </row>
    <row r="59" spans="1:9" ht="112.5" x14ac:dyDescent="0.25">
      <c r="A59" s="63">
        <v>28</v>
      </c>
      <c r="B59" s="38" t="s">
        <v>20</v>
      </c>
      <c r="C59" s="31" t="s">
        <v>80</v>
      </c>
      <c r="D59" s="30"/>
      <c r="E59" s="71" t="s">
        <v>105</v>
      </c>
      <c r="F59" s="114">
        <f>F60+F62+F63+F64</f>
        <v>14249.08476</v>
      </c>
      <c r="G59" s="114">
        <f t="shared" ref="G59:H59" si="6">G60+G62+G63+G64</f>
        <v>1978.6358600000001</v>
      </c>
      <c r="H59" s="114">
        <f t="shared" si="6"/>
        <v>1978.6</v>
      </c>
      <c r="I59" s="103">
        <f t="shared" si="5"/>
        <v>0.99998187640246239</v>
      </c>
    </row>
    <row r="60" spans="1:9" ht="56.25" x14ac:dyDescent="0.25">
      <c r="A60" s="63">
        <v>29</v>
      </c>
      <c r="B60" s="38" t="s">
        <v>92</v>
      </c>
      <c r="C60" s="35" t="s">
        <v>81</v>
      </c>
      <c r="D60" s="30"/>
      <c r="E60" s="31" t="s">
        <v>143</v>
      </c>
      <c r="F60" s="114">
        <v>2326</v>
      </c>
      <c r="G60" s="104">
        <v>0</v>
      </c>
      <c r="H60" s="102">
        <v>0</v>
      </c>
      <c r="I60" s="103">
        <v>0</v>
      </c>
    </row>
    <row r="61" spans="1:9" ht="75" hidden="1" x14ac:dyDescent="0.25">
      <c r="A61" s="20">
        <v>24</v>
      </c>
      <c r="B61" s="38" t="s">
        <v>21</v>
      </c>
      <c r="C61" s="31" t="s">
        <v>14</v>
      </c>
      <c r="D61" s="30"/>
      <c r="E61" s="71" t="s">
        <v>105</v>
      </c>
      <c r="F61" s="114"/>
      <c r="G61" s="114"/>
      <c r="H61" s="102"/>
      <c r="I61" s="103">
        <v>0</v>
      </c>
    </row>
    <row r="62" spans="1:9" s="59" customFormat="1" ht="56.25" x14ac:dyDescent="0.25">
      <c r="A62" s="20">
        <v>30</v>
      </c>
      <c r="B62" s="57" t="s">
        <v>93</v>
      </c>
      <c r="C62" s="66" t="s">
        <v>81</v>
      </c>
      <c r="D62" s="30"/>
      <c r="E62" s="26" t="s">
        <v>144</v>
      </c>
      <c r="F62" s="114">
        <v>630</v>
      </c>
      <c r="G62" s="102">
        <v>0</v>
      </c>
      <c r="H62" s="102">
        <v>0</v>
      </c>
      <c r="I62" s="103">
        <v>0</v>
      </c>
    </row>
    <row r="63" spans="1:9" s="81" customFormat="1" ht="75" x14ac:dyDescent="0.25">
      <c r="A63" s="159">
        <v>31</v>
      </c>
      <c r="B63" s="151" t="s">
        <v>221</v>
      </c>
      <c r="C63" s="151" t="s">
        <v>222</v>
      </c>
      <c r="D63" s="30"/>
      <c r="E63" s="26" t="s">
        <v>280</v>
      </c>
      <c r="F63" s="114">
        <v>2803.0674600000002</v>
      </c>
      <c r="G63" s="102">
        <v>1978.6358600000001</v>
      </c>
      <c r="H63" s="102">
        <v>1978.6</v>
      </c>
      <c r="I63" s="103">
        <f>H63/G63</f>
        <v>0.99998187640246239</v>
      </c>
    </row>
    <row r="64" spans="1:9" s="91" customFormat="1" ht="75" x14ac:dyDescent="0.25">
      <c r="A64" s="160"/>
      <c r="B64" s="152"/>
      <c r="C64" s="152"/>
      <c r="D64" s="30"/>
      <c r="E64" s="26" t="s">
        <v>284</v>
      </c>
      <c r="F64" s="114">
        <v>8490.0172999999995</v>
      </c>
      <c r="G64" s="102">
        <v>0</v>
      </c>
      <c r="H64" s="102">
        <v>0</v>
      </c>
      <c r="I64" s="103">
        <v>0</v>
      </c>
    </row>
    <row r="65" spans="1:17" ht="37.5" x14ac:dyDescent="0.25">
      <c r="A65" s="20">
        <v>32</v>
      </c>
      <c r="B65" s="53" t="s">
        <v>21</v>
      </c>
      <c r="C65" s="79" t="s">
        <v>117</v>
      </c>
      <c r="D65" s="30"/>
      <c r="E65" s="71" t="s">
        <v>105</v>
      </c>
      <c r="F65" s="114">
        <f>F66+F68</f>
        <v>2191.8874800000003</v>
      </c>
      <c r="G65" s="114">
        <f t="shared" ref="G65:H65" si="7">G66+G68</f>
        <v>0</v>
      </c>
      <c r="H65" s="113">
        <f t="shared" si="7"/>
        <v>0</v>
      </c>
      <c r="I65" s="103">
        <v>0</v>
      </c>
    </row>
    <row r="66" spans="1:17" ht="87.75" customHeight="1" x14ac:dyDescent="0.25">
      <c r="A66" s="20">
        <v>33</v>
      </c>
      <c r="B66" s="54" t="s">
        <v>108</v>
      </c>
      <c r="C66" s="33" t="s">
        <v>166</v>
      </c>
      <c r="D66" s="30"/>
      <c r="E66" s="11" t="s">
        <v>281</v>
      </c>
      <c r="F66" s="114">
        <v>568.8874800000001</v>
      </c>
      <c r="G66" s="102">
        <v>0</v>
      </c>
      <c r="H66" s="102">
        <v>0</v>
      </c>
      <c r="I66" s="103">
        <v>0</v>
      </c>
      <c r="K66" s="183"/>
      <c r="L66" s="183"/>
      <c r="M66" s="183"/>
      <c r="N66" s="183"/>
      <c r="O66" s="183"/>
      <c r="P66" s="183"/>
      <c r="Q66" s="183"/>
    </row>
    <row r="67" spans="1:17" ht="56.25" hidden="1" x14ac:dyDescent="0.25">
      <c r="A67" s="20">
        <v>30</v>
      </c>
      <c r="B67" s="37" t="s">
        <v>109</v>
      </c>
      <c r="C67" s="36" t="s">
        <v>118</v>
      </c>
      <c r="D67" s="30"/>
      <c r="E67" s="47" t="s">
        <v>119</v>
      </c>
      <c r="F67" s="114">
        <v>0</v>
      </c>
      <c r="G67" s="104">
        <v>0</v>
      </c>
      <c r="H67" s="102">
        <v>0</v>
      </c>
      <c r="I67" s="103" t="e">
        <f t="shared" ref="I67" si="8">H67/G67</f>
        <v>#DIV/0!</v>
      </c>
    </row>
    <row r="68" spans="1:17" s="74" customFormat="1" ht="168.75" x14ac:dyDescent="0.25">
      <c r="A68" s="20">
        <v>34</v>
      </c>
      <c r="B68" s="75" t="s">
        <v>224</v>
      </c>
      <c r="C68" s="33" t="s">
        <v>189</v>
      </c>
      <c r="D68" s="30"/>
      <c r="E68" s="47" t="s">
        <v>223</v>
      </c>
      <c r="F68" s="114">
        <v>1623</v>
      </c>
      <c r="G68" s="104">
        <v>0</v>
      </c>
      <c r="H68" s="102">
        <v>0</v>
      </c>
      <c r="I68" s="103">
        <v>0</v>
      </c>
    </row>
    <row r="69" spans="1:17" ht="131.25" x14ac:dyDescent="0.25">
      <c r="A69" s="20">
        <v>35</v>
      </c>
      <c r="B69" s="37" t="s">
        <v>110</v>
      </c>
      <c r="C69" s="31" t="s">
        <v>82</v>
      </c>
      <c r="D69" s="30"/>
      <c r="E69" s="52" t="s">
        <v>105</v>
      </c>
      <c r="F69" s="113">
        <f>F70</f>
        <v>721.92614000000003</v>
      </c>
      <c r="G69" s="113">
        <f t="shared" ref="G69:H69" si="9">G70</f>
        <v>666.39336000000003</v>
      </c>
      <c r="H69" s="113">
        <f t="shared" si="9"/>
        <v>666.4</v>
      </c>
      <c r="I69" s="103">
        <f>I70</f>
        <v>1.0000099640848761</v>
      </c>
    </row>
    <row r="70" spans="1:17" ht="117.75" customHeight="1" x14ac:dyDescent="0.25">
      <c r="A70" s="20">
        <v>36</v>
      </c>
      <c r="B70" s="37" t="s">
        <v>94</v>
      </c>
      <c r="C70" s="35" t="s">
        <v>282</v>
      </c>
      <c r="D70" s="30"/>
      <c r="E70" s="47" t="s">
        <v>285</v>
      </c>
      <c r="F70" s="114">
        <v>721.92614000000003</v>
      </c>
      <c r="G70" s="102">
        <v>666.39336000000003</v>
      </c>
      <c r="H70" s="102">
        <v>666.4</v>
      </c>
      <c r="I70" s="103">
        <f>H70/G70</f>
        <v>1.0000099640848761</v>
      </c>
    </row>
    <row r="71" spans="1:17" ht="104.25" hidden="1" customHeight="1" x14ac:dyDescent="0.25">
      <c r="A71" s="20" t="e">
        <f>#REF!+1</f>
        <v>#REF!</v>
      </c>
      <c r="B71" s="37"/>
      <c r="C71" s="70"/>
      <c r="D71" s="30"/>
      <c r="E71" s="47"/>
      <c r="F71" s="114"/>
      <c r="G71" s="104"/>
      <c r="H71" s="120"/>
      <c r="I71" s="103">
        <v>0</v>
      </c>
    </row>
    <row r="72" spans="1:17" s="55" customFormat="1" hidden="1" x14ac:dyDescent="0.25">
      <c r="A72" s="20"/>
      <c r="B72" s="37"/>
      <c r="C72" s="35"/>
      <c r="D72" s="5"/>
      <c r="E72" s="47"/>
      <c r="F72" s="102"/>
      <c r="G72" s="104"/>
      <c r="H72" s="120"/>
      <c r="I72" s="115" t="str">
        <f t="shared" si="1"/>
        <v/>
      </c>
    </row>
    <row r="73" spans="1:17" s="55" customFormat="1" hidden="1" x14ac:dyDescent="0.25">
      <c r="A73" s="20"/>
      <c r="B73" s="37"/>
      <c r="C73" s="35"/>
      <c r="D73" s="5"/>
      <c r="E73" s="47"/>
      <c r="F73" s="102"/>
      <c r="G73" s="104"/>
      <c r="H73" s="120"/>
      <c r="I73" s="115" t="str">
        <f t="shared" si="1"/>
        <v/>
      </c>
    </row>
    <row r="74" spans="1:17" s="8" customFormat="1" x14ac:dyDescent="0.25">
      <c r="A74" s="21"/>
      <c r="B74" s="7" t="s">
        <v>25</v>
      </c>
      <c r="C74" s="17" t="s">
        <v>13</v>
      </c>
      <c r="D74" s="17"/>
      <c r="E74" s="17"/>
      <c r="F74" s="107">
        <f>F75+F76+F77</f>
        <v>66925.3</v>
      </c>
      <c r="G74" s="107">
        <f t="shared" ref="G74:H74" si="10">G75+G76+G77</f>
        <v>22545.4</v>
      </c>
      <c r="H74" s="107">
        <f t="shared" si="10"/>
        <v>22545.100000000002</v>
      </c>
      <c r="I74" s="112">
        <f t="shared" ref="I74" si="11">IF(OR(G74=0,H74=0),"",H74/G74)</f>
        <v>0.99998669351619407</v>
      </c>
    </row>
    <row r="75" spans="1:17" s="8" customFormat="1" ht="177" customHeight="1" x14ac:dyDescent="0.25">
      <c r="A75" s="20">
        <v>37</v>
      </c>
      <c r="B75" s="51" t="s">
        <v>27</v>
      </c>
      <c r="C75" s="33" t="s">
        <v>95</v>
      </c>
      <c r="D75" s="30"/>
      <c r="E75" s="58" t="s">
        <v>120</v>
      </c>
      <c r="F75" s="102">
        <v>61831</v>
      </c>
      <c r="G75" s="104">
        <v>21145</v>
      </c>
      <c r="H75" s="102">
        <f>10379+10765.7</f>
        <v>21144.7</v>
      </c>
      <c r="I75" s="115">
        <f t="shared" si="1"/>
        <v>0.9999858122487586</v>
      </c>
    </row>
    <row r="76" spans="1:17" s="8" customFormat="1" ht="118.5" customHeight="1" x14ac:dyDescent="0.25">
      <c r="A76" s="20">
        <v>38</v>
      </c>
      <c r="B76" s="51" t="s">
        <v>145</v>
      </c>
      <c r="C76" s="33" t="s">
        <v>146</v>
      </c>
      <c r="D76" s="30"/>
      <c r="E76" s="37" t="s">
        <v>147</v>
      </c>
      <c r="F76" s="102">
        <v>604</v>
      </c>
      <c r="G76" s="104">
        <v>0</v>
      </c>
      <c r="H76" s="102">
        <v>0</v>
      </c>
      <c r="I76" s="115">
        <v>0</v>
      </c>
    </row>
    <row r="77" spans="1:17" s="8" customFormat="1" ht="132" thickBot="1" x14ac:dyDescent="0.3">
      <c r="A77" s="27">
        <v>39</v>
      </c>
      <c r="B77" s="26" t="s">
        <v>183</v>
      </c>
      <c r="C77" s="35" t="s">
        <v>292</v>
      </c>
      <c r="D77" s="139"/>
      <c r="E77" s="11" t="s">
        <v>283</v>
      </c>
      <c r="F77" s="104">
        <v>4490.3</v>
      </c>
      <c r="G77" s="104">
        <v>1400.4</v>
      </c>
      <c r="H77" s="102">
        <v>1400.4</v>
      </c>
      <c r="I77" s="115">
        <f t="shared" si="1"/>
        <v>1</v>
      </c>
    </row>
    <row r="78" spans="1:17" s="8" customFormat="1" ht="64.5" hidden="1" customHeight="1" x14ac:dyDescent="0.25">
      <c r="A78" s="20"/>
      <c r="B78" s="26"/>
      <c r="C78" s="36"/>
      <c r="D78" s="30"/>
      <c r="E78" s="47"/>
      <c r="F78" s="104">
        <v>0</v>
      </c>
      <c r="G78" s="104">
        <v>0</v>
      </c>
      <c r="H78" s="104">
        <v>0</v>
      </c>
      <c r="I78" s="103">
        <v>0</v>
      </c>
    </row>
    <row r="79" spans="1:17" s="8" customFormat="1" ht="45" hidden="1" customHeight="1" thickBot="1" x14ac:dyDescent="0.3">
      <c r="A79" s="20"/>
      <c r="B79" s="26"/>
      <c r="C79" s="40"/>
      <c r="D79" s="30"/>
      <c r="E79" s="47"/>
      <c r="F79" s="104">
        <v>0</v>
      </c>
      <c r="G79" s="104">
        <v>0</v>
      </c>
      <c r="H79" s="104">
        <v>0</v>
      </c>
      <c r="I79" s="103">
        <v>0</v>
      </c>
    </row>
    <row r="80" spans="1:17" ht="18.75" customHeight="1" x14ac:dyDescent="0.25">
      <c r="A80" s="196" t="s">
        <v>0</v>
      </c>
      <c r="B80" s="171" t="s">
        <v>61</v>
      </c>
      <c r="C80" s="199" t="s">
        <v>1</v>
      </c>
      <c r="D80" s="199"/>
      <c r="E80" s="171" t="s">
        <v>59</v>
      </c>
      <c r="F80" s="174" t="s">
        <v>70</v>
      </c>
      <c r="G80" s="174"/>
      <c r="H80" s="174"/>
      <c r="I80" s="175"/>
    </row>
    <row r="81" spans="1:9" x14ac:dyDescent="0.25">
      <c r="A81" s="197"/>
      <c r="B81" s="172"/>
      <c r="C81" s="200"/>
      <c r="D81" s="200"/>
      <c r="E81" s="172"/>
      <c r="F81" s="187" t="s">
        <v>104</v>
      </c>
      <c r="G81" s="187" t="s">
        <v>67</v>
      </c>
      <c r="H81" s="187"/>
      <c r="I81" s="189"/>
    </row>
    <row r="82" spans="1:9" ht="18.75" x14ac:dyDescent="0.25">
      <c r="A82" s="197"/>
      <c r="B82" s="172"/>
      <c r="C82" s="176" t="s">
        <v>62</v>
      </c>
      <c r="D82" s="176" t="s">
        <v>63</v>
      </c>
      <c r="E82" s="172"/>
      <c r="F82" s="187"/>
      <c r="G82" s="194" t="s">
        <v>68</v>
      </c>
      <c r="H82" s="187" t="s">
        <v>69</v>
      </c>
      <c r="I82" s="189" t="s">
        <v>57</v>
      </c>
    </row>
    <row r="83" spans="1:9" ht="24.75" customHeight="1" thickBot="1" x14ac:dyDescent="0.3">
      <c r="A83" s="198"/>
      <c r="B83" s="173"/>
      <c r="C83" s="177"/>
      <c r="D83" s="177"/>
      <c r="E83" s="173"/>
      <c r="F83" s="188"/>
      <c r="G83" s="195"/>
      <c r="H83" s="188"/>
      <c r="I83" s="190"/>
    </row>
    <row r="84" spans="1:9" ht="36.75" customHeight="1" x14ac:dyDescent="0.25">
      <c r="A84" s="169" t="s">
        <v>66</v>
      </c>
      <c r="B84" s="170"/>
      <c r="C84" s="170"/>
      <c r="D84" s="170"/>
      <c r="E84" s="170"/>
      <c r="F84" s="170"/>
      <c r="G84" s="170"/>
      <c r="H84" s="170"/>
      <c r="I84" s="170"/>
    </row>
    <row r="85" spans="1:9" ht="36.75" customHeight="1" x14ac:dyDescent="0.25">
      <c r="A85" s="167" t="s">
        <v>40</v>
      </c>
      <c r="B85" s="168"/>
      <c r="C85" s="168"/>
      <c r="D85" s="168"/>
      <c r="E85" s="168"/>
      <c r="F85" s="168"/>
      <c r="G85" s="168"/>
      <c r="H85" s="168"/>
      <c r="I85" s="168"/>
    </row>
    <row r="86" spans="1:9" s="9" customFormat="1" ht="210.75" customHeight="1" x14ac:dyDescent="0.25">
      <c r="A86" s="161">
        <v>1</v>
      </c>
      <c r="B86" s="191" t="s">
        <v>7</v>
      </c>
      <c r="C86" s="31" t="s">
        <v>225</v>
      </c>
      <c r="D86" s="71"/>
      <c r="E86" s="83" t="s">
        <v>167</v>
      </c>
      <c r="F86" s="129" t="s">
        <v>100</v>
      </c>
      <c r="G86" s="122" t="s">
        <v>74</v>
      </c>
      <c r="H86" s="122" t="s">
        <v>74</v>
      </c>
      <c r="I86" s="115">
        <v>1</v>
      </c>
    </row>
    <row r="87" spans="1:9" ht="113.25" customHeight="1" x14ac:dyDescent="0.25">
      <c r="A87" s="162"/>
      <c r="B87" s="192"/>
      <c r="C87" s="10" t="s">
        <v>168</v>
      </c>
      <c r="D87" s="41"/>
      <c r="E87" s="184" t="s">
        <v>169</v>
      </c>
      <c r="F87" s="129" t="s">
        <v>100</v>
      </c>
      <c r="G87" s="122" t="s">
        <v>74</v>
      </c>
      <c r="H87" s="122" t="s">
        <v>74</v>
      </c>
      <c r="I87" s="115">
        <v>1</v>
      </c>
    </row>
    <row r="88" spans="1:9" ht="91.5" customHeight="1" x14ac:dyDescent="0.25">
      <c r="A88" s="163"/>
      <c r="B88" s="193"/>
      <c r="C88" s="10" t="s">
        <v>42</v>
      </c>
      <c r="D88" s="41"/>
      <c r="E88" s="185"/>
      <c r="F88" s="121" t="s">
        <v>100</v>
      </c>
      <c r="G88" s="122" t="s">
        <v>74</v>
      </c>
      <c r="H88" s="122" t="s">
        <v>74</v>
      </c>
      <c r="I88" s="115">
        <v>1</v>
      </c>
    </row>
    <row r="89" spans="1:9" ht="96.75" customHeight="1" x14ac:dyDescent="0.25">
      <c r="A89" s="20">
        <v>2</v>
      </c>
      <c r="B89" s="45" t="s">
        <v>11</v>
      </c>
      <c r="C89" s="10" t="s">
        <v>73</v>
      </c>
      <c r="D89" s="41"/>
      <c r="E89" s="185"/>
      <c r="F89" s="121" t="s">
        <v>100</v>
      </c>
      <c r="G89" s="122" t="s">
        <v>74</v>
      </c>
      <c r="H89" s="122" t="s">
        <v>74</v>
      </c>
      <c r="I89" s="115">
        <v>1</v>
      </c>
    </row>
    <row r="90" spans="1:9" ht="40.5" customHeight="1" x14ac:dyDescent="0.25">
      <c r="A90" s="20">
        <v>3</v>
      </c>
      <c r="B90" s="45" t="s">
        <v>16</v>
      </c>
      <c r="C90" s="10" t="s">
        <v>226</v>
      </c>
      <c r="D90" s="41"/>
      <c r="E90" s="186"/>
      <c r="F90" s="121" t="s">
        <v>100</v>
      </c>
      <c r="G90" s="122" t="s">
        <v>74</v>
      </c>
      <c r="H90" s="122" t="s">
        <v>74</v>
      </c>
      <c r="I90" s="115">
        <v>1</v>
      </c>
    </row>
    <row r="91" spans="1:9" s="59" customFormat="1" ht="40.5" customHeight="1" x14ac:dyDescent="0.25">
      <c r="A91" s="167" t="s">
        <v>41</v>
      </c>
      <c r="B91" s="168"/>
      <c r="C91" s="168"/>
      <c r="D91" s="168"/>
      <c r="E91" s="168"/>
      <c r="F91" s="168"/>
      <c r="G91" s="168"/>
      <c r="H91" s="168"/>
      <c r="I91" s="168"/>
    </row>
    <row r="92" spans="1:9" s="59" customFormat="1" ht="40.5" customHeight="1" x14ac:dyDescent="0.25">
      <c r="A92" s="18">
        <v>4</v>
      </c>
      <c r="B92" s="45" t="s">
        <v>19</v>
      </c>
      <c r="C92" s="10" t="s">
        <v>170</v>
      </c>
      <c r="D92" s="41"/>
      <c r="E92" s="61" t="s">
        <v>171</v>
      </c>
      <c r="F92" s="121" t="s">
        <v>100</v>
      </c>
      <c r="G92" s="122" t="s">
        <v>74</v>
      </c>
      <c r="H92" s="122" t="s">
        <v>74</v>
      </c>
      <c r="I92" s="115">
        <v>1</v>
      </c>
    </row>
    <row r="93" spans="1:9" s="67" customFormat="1" ht="53.25" customHeight="1" x14ac:dyDescent="0.25">
      <c r="A93" s="18">
        <v>5</v>
      </c>
      <c r="B93" s="45" t="s">
        <v>20</v>
      </c>
      <c r="C93" s="10" t="s">
        <v>172</v>
      </c>
      <c r="D93" s="41"/>
      <c r="E93" s="82" t="s">
        <v>173</v>
      </c>
      <c r="F93" s="121" t="s">
        <v>100</v>
      </c>
      <c r="G93" s="122" t="s">
        <v>74</v>
      </c>
      <c r="H93" s="122" t="s">
        <v>74</v>
      </c>
      <c r="I93" s="115">
        <v>1</v>
      </c>
    </row>
    <row r="94" spans="1:9" ht="36.75" customHeight="1" x14ac:dyDescent="0.25">
      <c r="A94" s="167" t="s">
        <v>51</v>
      </c>
      <c r="B94" s="168"/>
      <c r="C94" s="168"/>
      <c r="D94" s="168"/>
      <c r="E94" s="168"/>
      <c r="F94" s="168"/>
      <c r="G94" s="168"/>
      <c r="H94" s="168"/>
      <c r="I94" s="168"/>
    </row>
    <row r="95" spans="1:9" ht="156.75" customHeight="1" x14ac:dyDescent="0.25">
      <c r="A95" s="20">
        <v>6</v>
      </c>
      <c r="B95" s="45" t="s">
        <v>27</v>
      </c>
      <c r="C95" s="31" t="s">
        <v>227</v>
      </c>
      <c r="D95" s="41"/>
      <c r="E95" s="47" t="s">
        <v>197</v>
      </c>
      <c r="F95" s="121" t="s">
        <v>100</v>
      </c>
      <c r="G95" s="122" t="s">
        <v>74</v>
      </c>
      <c r="H95" s="122" t="s">
        <v>74</v>
      </c>
      <c r="I95" s="115">
        <v>1</v>
      </c>
    </row>
    <row r="96" spans="1:9" s="59" customFormat="1" ht="126" customHeight="1" x14ac:dyDescent="0.25">
      <c r="A96" s="20">
        <v>7</v>
      </c>
      <c r="B96" s="45" t="s">
        <v>28</v>
      </c>
      <c r="C96" s="31" t="s">
        <v>228</v>
      </c>
      <c r="D96" s="41"/>
      <c r="E96" s="47" t="s">
        <v>148</v>
      </c>
      <c r="F96" s="121" t="s">
        <v>149</v>
      </c>
      <c r="G96" s="122">
        <v>72</v>
      </c>
      <c r="H96" s="141">
        <v>72</v>
      </c>
      <c r="I96" s="115">
        <f>H96/G96</f>
        <v>1</v>
      </c>
    </row>
    <row r="97" spans="1:9" ht="58.5" customHeight="1" x14ac:dyDescent="0.25">
      <c r="A97" s="20">
        <v>8</v>
      </c>
      <c r="B97" s="45" t="s">
        <v>29</v>
      </c>
      <c r="C97" s="32" t="s">
        <v>43</v>
      </c>
      <c r="D97" s="41"/>
      <c r="E97" s="11" t="s">
        <v>198</v>
      </c>
      <c r="F97" s="121" t="s">
        <v>100</v>
      </c>
      <c r="G97" s="122" t="s">
        <v>74</v>
      </c>
      <c r="H97" s="122" t="s">
        <v>74</v>
      </c>
      <c r="I97" s="115">
        <v>1</v>
      </c>
    </row>
    <row r="98" spans="1:9" s="59" customFormat="1" ht="58.5" customHeight="1" x14ac:dyDescent="0.25">
      <c r="A98" s="20">
        <v>9</v>
      </c>
      <c r="B98" s="45" t="s">
        <v>30</v>
      </c>
      <c r="C98" s="32" t="s">
        <v>199</v>
      </c>
      <c r="D98" s="41"/>
      <c r="E98" s="47" t="s">
        <v>200</v>
      </c>
      <c r="F98" s="121" t="s">
        <v>100</v>
      </c>
      <c r="G98" s="122" t="s">
        <v>74</v>
      </c>
      <c r="H98" s="122" t="s">
        <v>74</v>
      </c>
      <c r="I98" s="115">
        <v>1</v>
      </c>
    </row>
    <row r="99" spans="1:9" ht="49.5" customHeight="1" x14ac:dyDescent="0.25">
      <c r="A99" s="20">
        <v>10</v>
      </c>
      <c r="B99" s="45" t="s">
        <v>31</v>
      </c>
      <c r="C99" s="10" t="s">
        <v>201</v>
      </c>
      <c r="D99" s="41"/>
      <c r="E99" s="11" t="s">
        <v>202</v>
      </c>
      <c r="F99" s="121" t="s">
        <v>100</v>
      </c>
      <c r="G99" s="122" t="s">
        <v>74</v>
      </c>
      <c r="H99" s="122" t="s">
        <v>74</v>
      </c>
      <c r="I99" s="115">
        <v>1</v>
      </c>
    </row>
    <row r="100" spans="1:9" ht="36.75" customHeight="1" x14ac:dyDescent="0.25">
      <c r="A100" s="167" t="s">
        <v>49</v>
      </c>
      <c r="B100" s="168"/>
      <c r="C100" s="168"/>
      <c r="D100" s="168"/>
      <c r="E100" s="168"/>
      <c r="F100" s="168"/>
      <c r="G100" s="168"/>
      <c r="H100" s="168"/>
      <c r="I100" s="168"/>
    </row>
    <row r="101" spans="1:9" ht="75.75" customHeight="1" x14ac:dyDescent="0.25">
      <c r="A101" s="20">
        <v>11</v>
      </c>
      <c r="B101" s="45" t="s">
        <v>36</v>
      </c>
      <c r="C101" s="11" t="s">
        <v>77</v>
      </c>
      <c r="D101" s="41"/>
      <c r="E101" s="11" t="s">
        <v>229</v>
      </c>
      <c r="F101" s="121" t="s">
        <v>231</v>
      </c>
      <c r="G101" s="122" t="s">
        <v>74</v>
      </c>
      <c r="H101" s="122" t="s">
        <v>74</v>
      </c>
      <c r="I101" s="115">
        <v>1</v>
      </c>
    </row>
    <row r="102" spans="1:9" s="85" customFormat="1" ht="316.5" customHeight="1" x14ac:dyDescent="0.25">
      <c r="A102" s="18">
        <v>12</v>
      </c>
      <c r="B102" s="45" t="s">
        <v>121</v>
      </c>
      <c r="C102" s="11" t="s">
        <v>112</v>
      </c>
      <c r="D102" s="41"/>
      <c r="E102" s="11" t="s">
        <v>150</v>
      </c>
      <c r="F102" s="121" t="s">
        <v>251</v>
      </c>
      <c r="G102" s="122">
        <v>139</v>
      </c>
      <c r="H102" s="122">
        <f>76+18+24+21</f>
        <v>139</v>
      </c>
      <c r="I102" s="115">
        <f>H102/G102</f>
        <v>1</v>
      </c>
    </row>
    <row r="103" spans="1:9" s="59" customFormat="1" ht="134.25" customHeight="1" x14ac:dyDescent="0.25">
      <c r="A103" s="62">
        <v>13</v>
      </c>
      <c r="B103" s="45" t="s">
        <v>50</v>
      </c>
      <c r="C103" s="11" t="s">
        <v>174</v>
      </c>
      <c r="D103" s="41"/>
      <c r="E103" s="47" t="s">
        <v>175</v>
      </c>
      <c r="F103" s="121" t="s">
        <v>230</v>
      </c>
      <c r="G103" s="122" t="s">
        <v>74</v>
      </c>
      <c r="H103" s="122" t="s">
        <v>74</v>
      </c>
      <c r="I103" s="115">
        <v>1</v>
      </c>
    </row>
    <row r="104" spans="1:9" ht="36.75" customHeight="1" x14ac:dyDescent="0.25">
      <c r="A104" s="167" t="s">
        <v>38</v>
      </c>
      <c r="B104" s="168"/>
      <c r="C104" s="168"/>
      <c r="D104" s="168"/>
      <c r="E104" s="168"/>
      <c r="F104" s="168"/>
      <c r="G104" s="168"/>
      <c r="H104" s="168"/>
      <c r="I104" s="168"/>
    </row>
    <row r="105" spans="1:9" ht="146.25" customHeight="1" x14ac:dyDescent="0.25">
      <c r="A105" s="20">
        <v>14</v>
      </c>
      <c r="B105" s="45" t="s">
        <v>44</v>
      </c>
      <c r="C105" s="31" t="s">
        <v>301</v>
      </c>
      <c r="D105" s="41"/>
      <c r="E105" s="47" t="s">
        <v>203</v>
      </c>
      <c r="F105" s="121" t="s">
        <v>101</v>
      </c>
      <c r="G105" s="122">
        <v>10</v>
      </c>
      <c r="H105" s="122">
        <v>10</v>
      </c>
      <c r="I105" s="103">
        <f>H105/G105</f>
        <v>1</v>
      </c>
    </row>
    <row r="106" spans="1:9" s="69" customFormat="1" ht="139.5" customHeight="1" x14ac:dyDescent="0.25">
      <c r="A106" s="20">
        <v>15</v>
      </c>
      <c r="B106" s="45" t="s">
        <v>45</v>
      </c>
      <c r="C106" s="31" t="s">
        <v>176</v>
      </c>
      <c r="D106" s="41"/>
      <c r="E106" s="47" t="s">
        <v>203</v>
      </c>
      <c r="F106" s="121" t="s">
        <v>101</v>
      </c>
      <c r="G106" s="122">
        <v>8</v>
      </c>
      <c r="H106" s="122">
        <v>8</v>
      </c>
      <c r="I106" s="103">
        <f>H106/G106</f>
        <v>1</v>
      </c>
    </row>
    <row r="107" spans="1:9" s="55" customFormat="1" ht="78.75" customHeight="1" x14ac:dyDescent="0.25">
      <c r="A107" s="20">
        <v>16</v>
      </c>
      <c r="B107" s="45" t="s">
        <v>124</v>
      </c>
      <c r="C107" s="31" t="s">
        <v>123</v>
      </c>
      <c r="D107" s="41"/>
      <c r="E107" s="47" t="s">
        <v>204</v>
      </c>
      <c r="F107" s="121" t="s">
        <v>100</v>
      </c>
      <c r="G107" s="122" t="s">
        <v>74</v>
      </c>
      <c r="H107" s="123" t="s">
        <v>74</v>
      </c>
      <c r="I107" s="103">
        <v>1</v>
      </c>
    </row>
    <row r="108" spans="1:9" s="59" customFormat="1" ht="78.75" customHeight="1" x14ac:dyDescent="0.25">
      <c r="A108" s="20">
        <v>17</v>
      </c>
      <c r="B108" s="45" t="s">
        <v>47</v>
      </c>
      <c r="C108" s="31" t="s">
        <v>291</v>
      </c>
      <c r="D108" s="41"/>
      <c r="E108" s="47" t="s">
        <v>151</v>
      </c>
      <c r="F108" s="121" t="s">
        <v>57</v>
      </c>
      <c r="G108" s="122">
        <v>101.3</v>
      </c>
      <c r="H108" s="122">
        <v>110.45</v>
      </c>
      <c r="I108" s="124">
        <f>H108/G108</f>
        <v>1.0903257650542941</v>
      </c>
    </row>
    <row r="109" spans="1:9" ht="305.25" customHeight="1" x14ac:dyDescent="0.25">
      <c r="A109" s="20">
        <v>18</v>
      </c>
      <c r="B109" s="45" t="s">
        <v>122</v>
      </c>
      <c r="C109" s="34" t="s">
        <v>177</v>
      </c>
      <c r="D109" s="41"/>
      <c r="E109" s="47" t="s">
        <v>205</v>
      </c>
      <c r="F109" s="121" t="s">
        <v>178</v>
      </c>
      <c r="G109" s="122">
        <v>5</v>
      </c>
      <c r="H109" s="122">
        <v>5</v>
      </c>
      <c r="I109" s="124">
        <f>H109/G109</f>
        <v>1</v>
      </c>
    </row>
    <row r="110" spans="1:9" ht="41.25" customHeight="1" x14ac:dyDescent="0.25">
      <c r="A110" s="20">
        <v>19</v>
      </c>
      <c r="B110" s="45" t="s">
        <v>152</v>
      </c>
      <c r="C110" s="44" t="s">
        <v>52</v>
      </c>
      <c r="D110" s="43"/>
      <c r="E110" s="47" t="s">
        <v>206</v>
      </c>
      <c r="F110" s="125" t="s">
        <v>100</v>
      </c>
      <c r="G110" s="126" t="s">
        <v>74</v>
      </c>
      <c r="H110" s="123" t="s">
        <v>74</v>
      </c>
      <c r="I110" s="103">
        <v>1</v>
      </c>
    </row>
    <row r="111" spans="1:9" ht="57" customHeight="1" x14ac:dyDescent="0.25">
      <c r="A111" s="60">
        <v>20</v>
      </c>
      <c r="B111" s="60" t="s">
        <v>153</v>
      </c>
      <c r="C111" s="42" t="s">
        <v>256</v>
      </c>
      <c r="D111" s="41"/>
      <c r="E111" s="42" t="s">
        <v>207</v>
      </c>
      <c r="F111" s="127" t="s">
        <v>125</v>
      </c>
      <c r="G111" s="127">
        <v>8</v>
      </c>
      <c r="H111" s="127">
        <v>8</v>
      </c>
      <c r="I111" s="128">
        <f>H111/G111*100</f>
        <v>100</v>
      </c>
    </row>
    <row r="112" spans="1:9" ht="57" customHeight="1" x14ac:dyDescent="0.25">
      <c r="A112" s="167" t="s">
        <v>6</v>
      </c>
      <c r="B112" s="168"/>
      <c r="C112" s="168"/>
      <c r="D112" s="168"/>
      <c r="E112" s="168"/>
      <c r="F112" s="168"/>
      <c r="G112" s="168"/>
      <c r="H112" s="168"/>
      <c r="I112" s="168"/>
    </row>
    <row r="113" spans="1:9" ht="156" customHeight="1" x14ac:dyDescent="0.25">
      <c r="A113" s="18">
        <v>21</v>
      </c>
      <c r="B113" s="45" t="s">
        <v>7</v>
      </c>
      <c r="C113" s="80" t="s">
        <v>232</v>
      </c>
      <c r="D113" s="5"/>
      <c r="E113" s="47" t="s">
        <v>233</v>
      </c>
      <c r="F113" s="129" t="s">
        <v>100</v>
      </c>
      <c r="G113" s="111" t="s">
        <v>74</v>
      </c>
      <c r="H113" s="102" t="s">
        <v>74</v>
      </c>
      <c r="I113" s="103">
        <v>1</v>
      </c>
    </row>
    <row r="114" spans="1:9" s="69" customFormat="1" ht="186.75" customHeight="1" x14ac:dyDescent="0.25">
      <c r="A114" s="18">
        <v>22</v>
      </c>
      <c r="B114" s="45" t="s">
        <v>11</v>
      </c>
      <c r="C114" s="80" t="s">
        <v>208</v>
      </c>
      <c r="D114" s="5"/>
      <c r="E114" s="47" t="s">
        <v>209</v>
      </c>
      <c r="F114" s="129" t="s">
        <v>100</v>
      </c>
      <c r="G114" s="111" t="s">
        <v>74</v>
      </c>
      <c r="H114" s="102" t="s">
        <v>74</v>
      </c>
      <c r="I114" s="103">
        <v>1</v>
      </c>
    </row>
    <row r="115" spans="1:9" ht="59.25" customHeight="1" x14ac:dyDescent="0.25">
      <c r="A115" s="20">
        <v>23</v>
      </c>
      <c r="B115" s="45" t="s">
        <v>16</v>
      </c>
      <c r="C115" s="33" t="s">
        <v>37</v>
      </c>
      <c r="D115" s="41"/>
      <c r="E115" s="47" t="s">
        <v>127</v>
      </c>
      <c r="F115" s="129" t="s">
        <v>100</v>
      </c>
      <c r="G115" s="122" t="s">
        <v>74</v>
      </c>
      <c r="H115" s="111" t="s">
        <v>74</v>
      </c>
      <c r="I115" s="103">
        <v>1</v>
      </c>
    </row>
    <row r="116" spans="1:9" ht="36.75" customHeight="1" x14ac:dyDescent="0.25">
      <c r="A116" s="167" t="s">
        <v>10</v>
      </c>
      <c r="B116" s="168"/>
      <c r="C116" s="168"/>
      <c r="D116" s="168"/>
      <c r="E116" s="168"/>
      <c r="F116" s="168"/>
      <c r="G116" s="168"/>
      <c r="H116" s="168"/>
      <c r="I116" s="168"/>
    </row>
    <row r="117" spans="1:9" s="59" customFormat="1" ht="59.25" customHeight="1" x14ac:dyDescent="0.25">
      <c r="A117" s="26">
        <v>24</v>
      </c>
      <c r="B117" s="26" t="s">
        <v>21</v>
      </c>
      <c r="C117" s="26" t="s">
        <v>154</v>
      </c>
      <c r="D117" s="26"/>
      <c r="E117" s="26" t="s">
        <v>155</v>
      </c>
      <c r="F117" s="122" t="s">
        <v>100</v>
      </c>
      <c r="G117" s="122" t="s">
        <v>74</v>
      </c>
      <c r="H117" s="122" t="s">
        <v>74</v>
      </c>
      <c r="I117" s="115">
        <v>1</v>
      </c>
    </row>
    <row r="118" spans="1:9" ht="88.5" customHeight="1" x14ac:dyDescent="0.25">
      <c r="A118" s="62">
        <v>25</v>
      </c>
      <c r="B118" s="56" t="s">
        <v>22</v>
      </c>
      <c r="C118" s="31" t="s">
        <v>234</v>
      </c>
      <c r="D118" s="25"/>
      <c r="E118" s="47" t="s">
        <v>106</v>
      </c>
      <c r="F118" s="121" t="s">
        <v>100</v>
      </c>
      <c r="G118" s="130" t="s">
        <v>74</v>
      </c>
      <c r="H118" s="122" t="s">
        <v>74</v>
      </c>
      <c r="I118" s="115">
        <v>1</v>
      </c>
    </row>
    <row r="119" spans="1:9" ht="62.25" customHeight="1" x14ac:dyDescent="0.25">
      <c r="A119" s="26">
        <v>26</v>
      </c>
      <c r="B119" s="56" t="s">
        <v>23</v>
      </c>
      <c r="C119" s="31" t="s">
        <v>83</v>
      </c>
      <c r="D119" s="25"/>
      <c r="E119" s="47" t="s">
        <v>210</v>
      </c>
      <c r="F119" s="121" t="s">
        <v>100</v>
      </c>
      <c r="G119" s="130" t="s">
        <v>74</v>
      </c>
      <c r="H119" s="122" t="s">
        <v>74</v>
      </c>
      <c r="I119" s="115">
        <v>1</v>
      </c>
    </row>
    <row r="120" spans="1:9" ht="93.75" x14ac:dyDescent="0.25">
      <c r="A120" s="62">
        <v>27</v>
      </c>
      <c r="B120" s="56" t="s">
        <v>24</v>
      </c>
      <c r="C120" s="33" t="s">
        <v>235</v>
      </c>
      <c r="D120" s="25"/>
      <c r="E120" s="47" t="s">
        <v>127</v>
      </c>
      <c r="F120" s="121" t="s">
        <v>100</v>
      </c>
      <c r="G120" s="130" t="s">
        <v>74</v>
      </c>
      <c r="H120" s="122" t="s">
        <v>74</v>
      </c>
      <c r="I120" s="115">
        <v>1</v>
      </c>
    </row>
    <row r="121" spans="1:9" ht="18.75" x14ac:dyDescent="0.25">
      <c r="A121" s="26">
        <v>28</v>
      </c>
      <c r="B121" s="56" t="s">
        <v>179</v>
      </c>
      <c r="C121" s="203" t="s">
        <v>84</v>
      </c>
      <c r="D121" s="204"/>
      <c r="E121" s="204"/>
      <c r="F121" s="204" t="s">
        <v>100</v>
      </c>
      <c r="G121" s="204" t="s">
        <v>74</v>
      </c>
      <c r="H121" s="204"/>
      <c r="I121" s="204"/>
    </row>
    <row r="122" spans="1:9" ht="141" customHeight="1" x14ac:dyDescent="0.25">
      <c r="A122" s="62">
        <v>29</v>
      </c>
      <c r="B122" s="72" t="s">
        <v>180</v>
      </c>
      <c r="C122" s="36" t="s">
        <v>85</v>
      </c>
      <c r="D122" s="25"/>
      <c r="E122" s="47" t="s">
        <v>236</v>
      </c>
      <c r="F122" s="121" t="s">
        <v>100</v>
      </c>
      <c r="G122" s="131" t="s">
        <v>74</v>
      </c>
      <c r="H122" s="131" t="s">
        <v>74</v>
      </c>
      <c r="I122" s="103">
        <v>1</v>
      </c>
    </row>
    <row r="123" spans="1:9" ht="150.75" customHeight="1" x14ac:dyDescent="0.25">
      <c r="A123" s="26">
        <v>30</v>
      </c>
      <c r="B123" s="56" t="s">
        <v>181</v>
      </c>
      <c r="C123" s="36" t="s">
        <v>86</v>
      </c>
      <c r="D123" s="25"/>
      <c r="E123" s="47" t="s">
        <v>237</v>
      </c>
      <c r="F123" s="121" t="s">
        <v>100</v>
      </c>
      <c r="G123" s="131" t="s">
        <v>74</v>
      </c>
      <c r="H123" s="131" t="s">
        <v>74</v>
      </c>
      <c r="I123" s="103">
        <v>1</v>
      </c>
    </row>
    <row r="124" spans="1:9" ht="153.75" customHeight="1" x14ac:dyDescent="0.25">
      <c r="A124" s="62">
        <v>31</v>
      </c>
      <c r="B124" s="56" t="s">
        <v>182</v>
      </c>
      <c r="C124" s="36" t="s">
        <v>87</v>
      </c>
      <c r="D124" s="25"/>
      <c r="E124" s="47" t="s">
        <v>238</v>
      </c>
      <c r="F124" s="121" t="s">
        <v>100</v>
      </c>
      <c r="G124" s="131" t="s">
        <v>74</v>
      </c>
      <c r="H124" s="131" t="s">
        <v>74</v>
      </c>
      <c r="I124" s="103">
        <v>1</v>
      </c>
    </row>
    <row r="125" spans="1:9" ht="126" customHeight="1" x14ac:dyDescent="0.25">
      <c r="A125" s="26">
        <v>32</v>
      </c>
      <c r="B125" s="56" t="s">
        <v>126</v>
      </c>
      <c r="C125" s="33" t="s">
        <v>88</v>
      </c>
      <c r="D125" s="25"/>
      <c r="E125" s="47" t="s">
        <v>239</v>
      </c>
      <c r="F125" s="121" t="s">
        <v>100</v>
      </c>
      <c r="G125" s="131" t="s">
        <v>74</v>
      </c>
      <c r="H125" s="131" t="s">
        <v>74</v>
      </c>
      <c r="I125" s="103">
        <v>1</v>
      </c>
    </row>
    <row r="126" spans="1:9" ht="18.75" customHeight="1" x14ac:dyDescent="0.25">
      <c r="A126" s="181" t="s">
        <v>13</v>
      </c>
      <c r="B126" s="182"/>
      <c r="C126" s="182"/>
      <c r="D126" s="182"/>
      <c r="E126" s="182"/>
      <c r="F126" s="182"/>
      <c r="G126" s="182"/>
      <c r="H126" s="182"/>
      <c r="I126" s="182"/>
    </row>
    <row r="127" spans="1:9" ht="189.75" customHeight="1" x14ac:dyDescent="0.25">
      <c r="A127" s="29">
        <v>33</v>
      </c>
      <c r="B127" s="77" t="s">
        <v>28</v>
      </c>
      <c r="C127" s="33" t="s">
        <v>96</v>
      </c>
      <c r="D127" s="25"/>
      <c r="E127" s="47" t="s">
        <v>240</v>
      </c>
      <c r="F127" s="129" t="s">
        <v>102</v>
      </c>
      <c r="G127" s="104" t="s">
        <v>290</v>
      </c>
      <c r="H127" s="122" t="s">
        <v>290</v>
      </c>
      <c r="I127" s="103">
        <v>1</v>
      </c>
    </row>
    <row r="128" spans="1:9" ht="37.5" x14ac:dyDescent="0.25">
      <c r="A128" s="29">
        <v>34</v>
      </c>
      <c r="B128" s="56" t="s">
        <v>29</v>
      </c>
      <c r="C128" s="33" t="s">
        <v>97</v>
      </c>
      <c r="D128" s="25"/>
      <c r="E128" s="47" t="s">
        <v>128</v>
      </c>
      <c r="F128" s="121" t="s">
        <v>100</v>
      </c>
      <c r="G128" s="104" t="s">
        <v>74</v>
      </c>
      <c r="H128" s="104" t="s">
        <v>74</v>
      </c>
      <c r="I128" s="103">
        <v>1</v>
      </c>
    </row>
    <row r="129" spans="1:9" ht="77.25" customHeight="1" x14ac:dyDescent="0.25">
      <c r="A129" s="29">
        <v>35</v>
      </c>
      <c r="B129" s="56" t="s">
        <v>30</v>
      </c>
      <c r="C129" s="33" t="s">
        <v>15</v>
      </c>
      <c r="D129" s="25"/>
      <c r="E129" s="47" t="s">
        <v>129</v>
      </c>
      <c r="F129" s="121" t="s">
        <v>100</v>
      </c>
      <c r="G129" s="104" t="s">
        <v>74</v>
      </c>
      <c r="H129" s="104" t="s">
        <v>74</v>
      </c>
      <c r="I129" s="103">
        <v>1</v>
      </c>
    </row>
    <row r="130" spans="1:9" ht="234" customHeight="1" x14ac:dyDescent="0.25">
      <c r="A130" s="29">
        <v>36</v>
      </c>
      <c r="B130" s="56" t="s">
        <v>31</v>
      </c>
      <c r="C130" s="33" t="s">
        <v>98</v>
      </c>
      <c r="D130" s="25"/>
      <c r="E130" s="47" t="s">
        <v>242</v>
      </c>
      <c r="F130" s="121" t="s">
        <v>100</v>
      </c>
      <c r="G130" s="104" t="s">
        <v>74</v>
      </c>
      <c r="H130" s="104" t="s">
        <v>74</v>
      </c>
      <c r="I130" s="103">
        <v>1</v>
      </c>
    </row>
    <row r="131" spans="1:9" s="59" customFormat="1" ht="91.5" customHeight="1" x14ac:dyDescent="0.25">
      <c r="A131" s="62">
        <v>37</v>
      </c>
      <c r="B131" s="62" t="s">
        <v>32</v>
      </c>
      <c r="C131" s="33" t="s">
        <v>243</v>
      </c>
      <c r="D131" s="25"/>
      <c r="E131" s="47" t="s">
        <v>156</v>
      </c>
      <c r="F131" s="121" t="s">
        <v>100</v>
      </c>
      <c r="G131" s="104" t="s">
        <v>74</v>
      </c>
      <c r="H131" s="104" t="s">
        <v>74</v>
      </c>
      <c r="I131" s="103">
        <v>1</v>
      </c>
    </row>
    <row r="132" spans="1:9" s="69" customFormat="1" ht="91.5" customHeight="1" x14ac:dyDescent="0.25">
      <c r="A132" s="68">
        <v>38</v>
      </c>
      <c r="B132" s="68" t="s">
        <v>183</v>
      </c>
      <c r="C132" s="33" t="s">
        <v>184</v>
      </c>
      <c r="D132" s="25"/>
      <c r="E132" s="47" t="s">
        <v>185</v>
      </c>
      <c r="F132" s="121" t="s">
        <v>100</v>
      </c>
      <c r="G132" s="104" t="s">
        <v>74</v>
      </c>
      <c r="H132" s="104" t="s">
        <v>74</v>
      </c>
      <c r="I132" s="103">
        <v>1</v>
      </c>
    </row>
    <row r="133" spans="1:9" ht="18.75" customHeight="1" x14ac:dyDescent="0.25">
      <c r="A133" s="167" t="s">
        <v>9</v>
      </c>
      <c r="B133" s="168"/>
      <c r="C133" s="168"/>
      <c r="D133" s="168"/>
      <c r="E133" s="168"/>
      <c r="F133" s="168"/>
      <c r="G133" s="168"/>
      <c r="H133" s="168"/>
      <c r="I133" s="168"/>
    </row>
    <row r="134" spans="1:9" ht="75" customHeight="1" x14ac:dyDescent="0.25">
      <c r="A134" s="29">
        <v>39</v>
      </c>
      <c r="B134" s="29" t="s">
        <v>33</v>
      </c>
      <c r="C134" s="6" t="s">
        <v>12</v>
      </c>
      <c r="D134" s="25"/>
      <c r="E134" s="47" t="s">
        <v>244</v>
      </c>
      <c r="F134" s="121" t="s">
        <v>100</v>
      </c>
      <c r="G134" s="104" t="s">
        <v>74</v>
      </c>
      <c r="H134" s="104" t="s">
        <v>74</v>
      </c>
      <c r="I134" s="103">
        <v>1</v>
      </c>
    </row>
    <row r="135" spans="1:9" ht="78.75" customHeight="1" x14ac:dyDescent="0.25">
      <c r="A135" s="29">
        <v>40</v>
      </c>
      <c r="B135" s="29" t="s">
        <v>34</v>
      </c>
      <c r="C135" s="33" t="s">
        <v>8</v>
      </c>
      <c r="D135" s="25"/>
      <c r="E135" s="47" t="s">
        <v>245</v>
      </c>
      <c r="F135" s="121" t="s">
        <v>100</v>
      </c>
      <c r="G135" s="104" t="s">
        <v>74</v>
      </c>
      <c r="H135" s="104" t="s">
        <v>74</v>
      </c>
      <c r="I135" s="103">
        <v>1</v>
      </c>
    </row>
    <row r="136" spans="1:9" s="78" customFormat="1" ht="78.75" customHeight="1" x14ac:dyDescent="0.25">
      <c r="A136" s="77">
        <v>41</v>
      </c>
      <c r="B136" s="77" t="s">
        <v>121</v>
      </c>
      <c r="C136" s="33" t="s">
        <v>211</v>
      </c>
      <c r="D136" s="25"/>
      <c r="E136" s="47" t="s">
        <v>212</v>
      </c>
      <c r="F136" s="121" t="s">
        <v>100</v>
      </c>
      <c r="G136" s="104" t="s">
        <v>74</v>
      </c>
      <c r="H136" s="104" t="s">
        <v>74</v>
      </c>
      <c r="I136" s="103">
        <v>1</v>
      </c>
    </row>
    <row r="137" spans="1:9" s="59" customFormat="1" ht="27.75" customHeight="1" x14ac:dyDescent="0.25">
      <c r="A137" s="167" t="s">
        <v>157</v>
      </c>
      <c r="B137" s="168"/>
      <c r="C137" s="168"/>
      <c r="D137" s="168"/>
      <c r="E137" s="168"/>
      <c r="F137" s="168"/>
      <c r="G137" s="168"/>
      <c r="H137" s="168"/>
      <c r="I137" s="168"/>
    </row>
    <row r="138" spans="1:9" s="59" customFormat="1" ht="78.75" customHeight="1" x14ac:dyDescent="0.25">
      <c r="A138" s="62">
        <v>42</v>
      </c>
      <c r="B138" s="62" t="s">
        <v>44</v>
      </c>
      <c r="C138" s="33" t="s">
        <v>186</v>
      </c>
      <c r="D138" s="25"/>
      <c r="E138" s="47" t="s">
        <v>158</v>
      </c>
      <c r="F138" s="121" t="s">
        <v>100</v>
      </c>
      <c r="G138" s="104" t="s">
        <v>74</v>
      </c>
      <c r="H138" s="104" t="s">
        <v>74</v>
      </c>
      <c r="I138" s="103">
        <v>1</v>
      </c>
    </row>
    <row r="139" spans="1:9" s="59" customFormat="1" ht="173.25" customHeight="1" x14ac:dyDescent="0.25">
      <c r="A139" s="176">
        <v>43</v>
      </c>
      <c r="B139" s="176" t="s">
        <v>45</v>
      </c>
      <c r="C139" s="207" t="s">
        <v>159</v>
      </c>
      <c r="D139" s="25"/>
      <c r="E139" s="47" t="s">
        <v>160</v>
      </c>
      <c r="F139" s="132" t="s">
        <v>213</v>
      </c>
      <c r="G139" s="104" t="s">
        <v>287</v>
      </c>
      <c r="H139" s="104" t="s">
        <v>250</v>
      </c>
      <c r="I139" s="146" t="s">
        <v>250</v>
      </c>
    </row>
    <row r="140" spans="1:9" s="59" customFormat="1" ht="116.25" customHeight="1" x14ac:dyDescent="0.25">
      <c r="A140" s="205"/>
      <c r="B140" s="205"/>
      <c r="C140" s="208"/>
      <c r="D140" s="25"/>
      <c r="E140" s="47" t="s">
        <v>161</v>
      </c>
      <c r="F140" s="132" t="s">
        <v>214</v>
      </c>
      <c r="G140" s="104" t="s">
        <v>74</v>
      </c>
      <c r="H140" s="104" t="s">
        <v>74</v>
      </c>
      <c r="I140" s="103">
        <v>1</v>
      </c>
    </row>
    <row r="141" spans="1:9" s="69" customFormat="1" ht="205.5" customHeight="1" x14ac:dyDescent="0.25">
      <c r="A141" s="206"/>
      <c r="B141" s="206"/>
      <c r="C141" s="209"/>
      <c r="D141" s="25"/>
      <c r="E141" s="47" t="s">
        <v>187</v>
      </c>
      <c r="F141" s="132" t="s">
        <v>215</v>
      </c>
      <c r="G141" s="104" t="s">
        <v>74</v>
      </c>
      <c r="H141" s="104" t="s">
        <v>74</v>
      </c>
      <c r="I141" s="103">
        <v>1</v>
      </c>
    </row>
    <row r="144" spans="1:9" x14ac:dyDescent="0.35">
      <c r="C144" s="48" t="s">
        <v>295</v>
      </c>
      <c r="D144" s="48" t="s">
        <v>252</v>
      </c>
      <c r="E144" s="48" t="s">
        <v>296</v>
      </c>
      <c r="F144" s="133"/>
    </row>
    <row r="145" spans="3:6" x14ac:dyDescent="0.3">
      <c r="C145" s="48" t="s">
        <v>103</v>
      </c>
      <c r="D145" s="48"/>
      <c r="E145" s="201"/>
      <c r="F145" s="201"/>
    </row>
    <row r="146" spans="3:6" x14ac:dyDescent="0.35">
      <c r="C146" s="48"/>
      <c r="D146" s="48"/>
      <c r="E146" s="48"/>
      <c r="F146" s="133"/>
    </row>
    <row r="147" spans="3:6" x14ac:dyDescent="0.35">
      <c r="C147" s="48" t="s">
        <v>293</v>
      </c>
      <c r="D147" s="48" t="s">
        <v>252</v>
      </c>
      <c r="E147" s="48"/>
      <c r="F147" s="133"/>
    </row>
    <row r="148" spans="3:6" x14ac:dyDescent="0.3">
      <c r="C148" s="48" t="s">
        <v>253</v>
      </c>
      <c r="D148" s="48"/>
      <c r="E148" s="202" t="s">
        <v>294</v>
      </c>
      <c r="F148" s="202"/>
    </row>
    <row r="149" spans="3:6" x14ac:dyDescent="0.35">
      <c r="C149" s="48"/>
      <c r="D149" s="48"/>
      <c r="E149" s="86"/>
      <c r="F149" s="135"/>
    </row>
    <row r="150" spans="3:6" x14ac:dyDescent="0.35">
      <c r="C150" s="48" t="s">
        <v>288</v>
      </c>
      <c r="D150" s="49"/>
      <c r="E150" s="48"/>
      <c r="F150" s="133"/>
    </row>
    <row r="151" spans="3:6" x14ac:dyDescent="0.35">
      <c r="C151" s="50" t="s">
        <v>254</v>
      </c>
      <c r="D151" s="49"/>
      <c r="E151" s="48"/>
      <c r="F151" s="133"/>
    </row>
    <row r="152" spans="3:6" x14ac:dyDescent="0.25">
      <c r="C152" s="1" t="s">
        <v>302</v>
      </c>
    </row>
  </sheetData>
  <mergeCells count="87">
    <mergeCell ref="G46:G47"/>
    <mergeCell ref="H46:H47"/>
    <mergeCell ref="I46:I47"/>
    <mergeCell ref="E46:E47"/>
    <mergeCell ref="C41:C47"/>
    <mergeCell ref="A46:A47"/>
    <mergeCell ref="B41:B47"/>
    <mergeCell ref="F46:F47"/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5:F145"/>
    <mergeCell ref="E148:F148"/>
    <mergeCell ref="C121:I121"/>
    <mergeCell ref="A139:A141"/>
    <mergeCell ref="B139:B141"/>
    <mergeCell ref="C139:C141"/>
    <mergeCell ref="A116:I116"/>
    <mergeCell ref="A126:I126"/>
    <mergeCell ref="A133:I133"/>
    <mergeCell ref="A137:I137"/>
    <mergeCell ref="K66:Q66"/>
    <mergeCell ref="E87:E90"/>
    <mergeCell ref="H82:H83"/>
    <mergeCell ref="I82:I83"/>
    <mergeCell ref="B86:B88"/>
    <mergeCell ref="F81:F83"/>
    <mergeCell ref="G81:I81"/>
    <mergeCell ref="G82:G83"/>
    <mergeCell ref="A85:I85"/>
    <mergeCell ref="A80:A83"/>
    <mergeCell ref="B80:B83"/>
    <mergeCell ref="C80:D81"/>
    <mergeCell ref="A100:I100"/>
    <mergeCell ref="A104:I104"/>
    <mergeCell ref="A84:I84"/>
    <mergeCell ref="A12:I12"/>
    <mergeCell ref="A112:I112"/>
    <mergeCell ref="E80:E83"/>
    <mergeCell ref="F80:I80"/>
    <mergeCell ref="C82:C83"/>
    <mergeCell ref="D82:D83"/>
    <mergeCell ref="A48:A49"/>
    <mergeCell ref="B48:B49"/>
    <mergeCell ref="C48:C49"/>
    <mergeCell ref="A91:I91"/>
    <mergeCell ref="A94:I94"/>
    <mergeCell ref="A25:C25"/>
    <mergeCell ref="A26:C26"/>
    <mergeCell ref="A63:A64"/>
    <mergeCell ref="A86:A88"/>
    <mergeCell ref="A50:A53"/>
    <mergeCell ref="G52:G53"/>
    <mergeCell ref="H52:H53"/>
    <mergeCell ref="I52:I53"/>
    <mergeCell ref="B63:B64"/>
    <mergeCell ref="C63:C64"/>
    <mergeCell ref="E52:E53"/>
    <mergeCell ref="C50:C53"/>
    <mergeCell ref="B50:B53"/>
    <mergeCell ref="F52:F5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2023-01-17T15:16:33Z</dcterms:modified>
</cp:coreProperties>
</file>