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район на 01.12.2023  " sheetId="1" r:id="rId1"/>
  </sheets>
  <calcPr calcId="145621"/>
</workbook>
</file>

<file path=xl/calcChain.xml><?xml version="1.0" encoding="utf-8"?>
<calcChain xmlns="http://schemas.openxmlformats.org/spreadsheetml/2006/main">
  <c r="Q37" i="1" l="1"/>
  <c r="J37" i="1"/>
  <c r="S29" i="1"/>
  <c r="R29" i="1"/>
  <c r="Q29" i="1"/>
  <c r="P29" i="1"/>
  <c r="O29" i="1"/>
  <c r="N29" i="1"/>
  <c r="L29" i="1"/>
  <c r="J29" i="1"/>
  <c r="T28" i="1"/>
  <c r="T29" i="1" s="1"/>
  <c r="O28" i="1"/>
  <c r="F28" i="1" s="1"/>
  <c r="F29" i="1" s="1"/>
  <c r="S26" i="1"/>
  <c r="S37" i="1" s="1"/>
  <c r="Q26" i="1"/>
  <c r="P26" i="1"/>
  <c r="P37" i="1" s="1"/>
  <c r="L26" i="1"/>
  <c r="L37" i="1" s="1"/>
  <c r="J26" i="1"/>
  <c r="T25" i="1"/>
  <c r="N25" i="1"/>
  <c r="O25" i="1" s="1"/>
  <c r="F25" i="1" s="1"/>
  <c r="T23" i="1"/>
  <c r="F23" i="1"/>
  <c r="T22" i="1"/>
  <c r="O22" i="1"/>
  <c r="F22" i="1"/>
  <c r="O21" i="1"/>
  <c r="N21" i="1"/>
  <c r="F21" i="1"/>
  <c r="T19" i="1"/>
  <c r="N19" i="1"/>
  <c r="F19" i="1"/>
  <c r="T18" i="1"/>
  <c r="O18" i="1"/>
  <c r="F18" i="1"/>
  <c r="T17" i="1"/>
  <c r="O17" i="1"/>
  <c r="F17" i="1"/>
  <c r="T16" i="1"/>
  <c r="O16" i="1"/>
  <c r="F16" i="1"/>
  <c r="T15" i="1"/>
  <c r="S15" i="1"/>
  <c r="R15" i="1"/>
  <c r="R26" i="1" s="1"/>
  <c r="R37" i="1" s="1"/>
  <c r="O15" i="1"/>
  <c r="F15" i="1" s="1"/>
  <c r="N15" i="1"/>
  <c r="N26" i="1" s="1"/>
  <c r="N37" i="1" s="1"/>
  <c r="T14" i="1"/>
  <c r="O14" i="1"/>
  <c r="O26" i="1" s="1"/>
  <c r="O37" i="1" s="1"/>
  <c r="F14" i="1"/>
  <c r="T13" i="1"/>
  <c r="T26" i="1" s="1"/>
  <c r="T37" i="1" s="1"/>
  <c r="F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B8" i="1"/>
  <c r="F26" i="1" l="1"/>
  <c r="F37" i="1" s="1"/>
</calcChain>
</file>

<file path=xl/sharedStrings.xml><?xml version="1.0" encoding="utf-8"?>
<sst xmlns="http://schemas.openxmlformats.org/spreadsheetml/2006/main" count="139" uniqueCount="54">
  <si>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</si>
  <si>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декабря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</si>
  <si>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</si>
  <si>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</si>
  <si>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</si>
  <si>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</si>
  <si>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</si>
  <si>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</si>
  <si>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</si>
  <si>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</si>
  <si>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</si>
  <si>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</si>
  <si>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</si>
  <si>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</si>
  <si>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</si>
  <si>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</si>
  <si>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</si>
  <si>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01.12.2023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</si>
  <si>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</si>
  <si>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</si>
  <si>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</si>
  <si>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01.12.2023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</si>
  <si>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</si>
  <si>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</si>
  <si>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</si>
  <si>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</si>
  <si>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</si>
  <si>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</si>
  <si>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</si>
  <si>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</si>
  <si>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</si>
  <si>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</si>
  <si>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1/3 ставки рефинансирования ЦБ РФ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</si>
  <si>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</si>
  <si>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</si>
  <si>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</si>
  <si>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</si>
  <si>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</si>
  <si>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</si>
  <si>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4-3/23р от 25.07.2023</t>
  </si>
  <si>
    <t>№ 4-1/23р от 20.02.2023</t>
  </si>
  <si>
    <t>№ 4-2/23 от 26.04.2023</t>
  </si>
  <si>
    <t>№ 4-2/23р от 22.06.2023</t>
  </si>
  <si>
    <t>III. Кредиты, привлеченные муниципальным образованием от кредитных организаций</t>
  </si>
  <si>
    <t>0106300004523000167-01 от 07.11.2023</t>
  </si>
  <si>
    <t>Банк "Йошкар-Ола" (ПАО)</t>
  </si>
  <si>
    <t>х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</si>
  <si>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</si>
  <si>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</si>
  <si>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</si>
  <si>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>Глава Администрации Кондопожского муниципального района_______________________________________Д.А. Зацепин</t>
  </si>
  <si>
    <t>И.о. Начальника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</si>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</sst>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7" zoomScale="75" zoomScaleNormal="75" workbookViewId="0">
      <selection activeCell="R37" sqref="R37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9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 t="s">
        <v>32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29">
        <v>0</v>
      </c>
      <c r="P13" s="30">
        <v>0</v>
      </c>
      <c r="Q13" s="21">
        <v>0</v>
      </c>
      <c r="R13" s="20">
        <v>42021.71</v>
      </c>
      <c r="S13" s="20">
        <v>42021.71</v>
      </c>
      <c r="T13" s="31">
        <f t="shared" ref="T13:T25" si="1">Q13+R13-S13</f>
        <v>0</v>
      </c>
    </row>
    <row r="14" spans="1:20" s="12" customFormat="1" ht="39" customHeight="1" x14ac:dyDescent="0.25">
      <c r="A14" s="32">
        <v>2</v>
      </c>
      <c r="B14" s="33" t="s">
        <v>33</v>
      </c>
      <c r="C14" s="34" t="s">
        <v>29</v>
      </c>
      <c r="D14" s="35">
        <v>2462900</v>
      </c>
      <c r="E14" s="36" t="s">
        <v>30</v>
      </c>
      <c r="F14" s="37">
        <f t="shared" ref="F14:F22" si="2">O14</f>
        <v>2462900</v>
      </c>
      <c r="G14" s="38">
        <v>46259</v>
      </c>
      <c r="H14" s="24" t="s">
        <v>31</v>
      </c>
      <c r="I14" s="39">
        <v>0.1</v>
      </c>
      <c r="J14" s="40">
        <v>2462900</v>
      </c>
      <c r="K14" s="41">
        <v>44456</v>
      </c>
      <c r="L14" s="42">
        <v>0</v>
      </c>
      <c r="M14" s="41"/>
      <c r="N14" s="43">
        <v>0</v>
      </c>
      <c r="O14" s="44">
        <f t="shared" ref="O14:O25" si="3">J14+L14-N14</f>
        <v>2462900</v>
      </c>
      <c r="P14" s="45">
        <v>0</v>
      </c>
      <c r="Q14" s="37">
        <v>0</v>
      </c>
      <c r="R14" s="40">
        <v>1221.33</v>
      </c>
      <c r="S14" s="40">
        <v>1221.33</v>
      </c>
      <c r="T14" s="31">
        <f t="shared" si="1"/>
        <v>0</v>
      </c>
    </row>
    <row r="15" spans="1:20" s="12" customFormat="1" ht="39" customHeight="1" x14ac:dyDescent="0.25">
      <c r="A15" s="46">
        <v>3</v>
      </c>
      <c r="B15" s="33" t="s">
        <v>34</v>
      </c>
      <c r="C15" s="34" t="s">
        <v>29</v>
      </c>
      <c r="D15" s="35">
        <v>35000000</v>
      </c>
      <c r="E15" s="36" t="s">
        <v>30</v>
      </c>
      <c r="F15" s="37">
        <f t="shared" si="2"/>
        <v>0</v>
      </c>
      <c r="G15" s="38">
        <v>45224</v>
      </c>
      <c r="H15" s="24" t="s">
        <v>31</v>
      </c>
      <c r="I15" s="39">
        <v>0.1</v>
      </c>
      <c r="J15" s="40">
        <v>28000000</v>
      </c>
      <c r="K15" s="41">
        <v>44490</v>
      </c>
      <c r="L15" s="42">
        <v>0</v>
      </c>
      <c r="M15" s="47">
        <v>45219</v>
      </c>
      <c r="N15" s="43">
        <f>2800000+2800000+2800000+2800000+2800000+2800000+2800000+2800000+2800000+2800000</f>
        <v>28000000</v>
      </c>
      <c r="O15" s="44">
        <f t="shared" si="3"/>
        <v>0</v>
      </c>
      <c r="P15" s="45">
        <v>0</v>
      </c>
      <c r="Q15" s="37">
        <v>0</v>
      </c>
      <c r="R15" s="40">
        <f>10087.68+2086.58</f>
        <v>12174.26</v>
      </c>
      <c r="S15" s="40">
        <f>10087.68+2086.58</f>
        <v>12174.26</v>
      </c>
      <c r="T15" s="31">
        <f t="shared" si="1"/>
        <v>0</v>
      </c>
    </row>
    <row r="16" spans="1:20" s="12" customFormat="1" ht="39" customHeight="1" x14ac:dyDescent="0.25">
      <c r="A16" s="46">
        <v>4</v>
      </c>
      <c r="B16" s="33" t="s">
        <v>35</v>
      </c>
      <c r="C16" s="34" t="s">
        <v>29</v>
      </c>
      <c r="D16" s="35">
        <v>121364100</v>
      </c>
      <c r="E16" s="36" t="s">
        <v>30</v>
      </c>
      <c r="F16" s="37">
        <f t="shared" si="2"/>
        <v>121364100</v>
      </c>
      <c r="G16" s="38">
        <v>46563</v>
      </c>
      <c r="H16" s="24" t="s">
        <v>31</v>
      </c>
      <c r="I16" s="39">
        <v>0.1</v>
      </c>
      <c r="J16" s="40">
        <v>121364100</v>
      </c>
      <c r="K16" s="41">
        <v>44749</v>
      </c>
      <c r="L16" s="42">
        <v>0</v>
      </c>
      <c r="M16" s="41"/>
      <c r="N16" s="43">
        <v>0</v>
      </c>
      <c r="O16" s="44">
        <f t="shared" si="3"/>
        <v>121364100</v>
      </c>
      <c r="P16" s="45">
        <v>0</v>
      </c>
      <c r="Q16" s="37">
        <v>0</v>
      </c>
      <c r="R16" s="40">
        <v>60183.29</v>
      </c>
      <c r="S16" s="40">
        <v>60183.29</v>
      </c>
      <c r="T16" s="31">
        <f t="shared" si="1"/>
        <v>0</v>
      </c>
    </row>
    <row r="17" spans="1:20" s="12" customFormat="1" ht="39" customHeight="1" x14ac:dyDescent="0.25">
      <c r="A17" s="32">
        <v>5</v>
      </c>
      <c r="B17" s="33" t="s">
        <v>36</v>
      </c>
      <c r="C17" s="34" t="s">
        <v>29</v>
      </c>
      <c r="D17" s="35">
        <v>2320000</v>
      </c>
      <c r="E17" s="36" t="s">
        <v>30</v>
      </c>
      <c r="F17" s="37">
        <f t="shared" si="2"/>
        <v>0</v>
      </c>
      <c r="G17" s="38">
        <v>45833</v>
      </c>
      <c r="H17" s="24" t="s">
        <v>31</v>
      </c>
      <c r="I17" s="39">
        <v>0.1</v>
      </c>
      <c r="J17" s="40">
        <v>2320000</v>
      </c>
      <c r="K17" s="41">
        <v>44805</v>
      </c>
      <c r="L17" s="42">
        <v>0</v>
      </c>
      <c r="M17" s="41">
        <v>45015</v>
      </c>
      <c r="N17" s="43">
        <v>2320000</v>
      </c>
      <c r="O17" s="44">
        <f t="shared" si="3"/>
        <v>0</v>
      </c>
      <c r="P17" s="45">
        <v>0</v>
      </c>
      <c r="Q17" s="37">
        <v>0</v>
      </c>
      <c r="R17" s="40">
        <v>565.70000000000005</v>
      </c>
      <c r="S17" s="40">
        <v>565.70000000000005</v>
      </c>
      <c r="T17" s="48">
        <f t="shared" si="1"/>
        <v>0</v>
      </c>
    </row>
    <row r="18" spans="1:20" s="12" customFormat="1" ht="39" customHeight="1" x14ac:dyDescent="0.25">
      <c r="A18" s="32">
        <v>6</v>
      </c>
      <c r="B18" s="49" t="s">
        <v>37</v>
      </c>
      <c r="C18" s="34" t="s">
        <v>29</v>
      </c>
      <c r="D18" s="35">
        <v>14000000</v>
      </c>
      <c r="E18" s="36" t="s">
        <v>30</v>
      </c>
      <c r="F18" s="37">
        <f t="shared" si="2"/>
        <v>14000000</v>
      </c>
      <c r="G18" s="38">
        <v>45641</v>
      </c>
      <c r="H18" s="24" t="s">
        <v>31</v>
      </c>
      <c r="I18" s="24" t="s">
        <v>32</v>
      </c>
      <c r="J18" s="40">
        <v>14000000</v>
      </c>
      <c r="K18" s="41">
        <v>44922</v>
      </c>
      <c r="L18" s="42">
        <v>0</v>
      </c>
      <c r="M18" s="41"/>
      <c r="N18" s="43">
        <v>0</v>
      </c>
      <c r="O18" s="44">
        <f t="shared" si="3"/>
        <v>14000000</v>
      </c>
      <c r="P18" s="45">
        <v>0</v>
      </c>
      <c r="Q18" s="37">
        <v>0</v>
      </c>
      <c r="R18" s="40">
        <v>173561.64</v>
      </c>
      <c r="S18" s="40">
        <v>173561.64</v>
      </c>
      <c r="T18" s="48">
        <f t="shared" si="1"/>
        <v>0</v>
      </c>
    </row>
    <row r="19" spans="1:20" s="12" customFormat="1" ht="27" customHeight="1" x14ac:dyDescent="0.25">
      <c r="A19" s="50">
        <v>7</v>
      </c>
      <c r="B19" s="51" t="s">
        <v>38</v>
      </c>
      <c r="C19" s="52" t="s">
        <v>29</v>
      </c>
      <c r="D19" s="53">
        <v>21000000</v>
      </c>
      <c r="E19" s="54" t="s">
        <v>30</v>
      </c>
      <c r="F19" s="55">
        <f t="shared" si="2"/>
        <v>0</v>
      </c>
      <c r="G19" s="56">
        <v>45275</v>
      </c>
      <c r="H19" s="57" t="s">
        <v>31</v>
      </c>
      <c r="I19" s="57" t="s">
        <v>32</v>
      </c>
      <c r="J19" s="58">
        <v>0</v>
      </c>
      <c r="K19" s="41">
        <v>44974</v>
      </c>
      <c r="L19" s="40">
        <v>21000000</v>
      </c>
      <c r="M19" s="59">
        <v>45106</v>
      </c>
      <c r="N19" s="60">
        <f>1300000+1300000+2850000</f>
        <v>5450000</v>
      </c>
      <c r="O19" s="60">
        <v>0</v>
      </c>
      <c r="P19" s="61">
        <v>0</v>
      </c>
      <c r="Q19" s="55">
        <v>0</v>
      </c>
      <c r="R19" s="58">
        <v>182928.08</v>
      </c>
      <c r="S19" s="58">
        <v>182928.08</v>
      </c>
      <c r="T19" s="62">
        <f>Q19+R19-S19</f>
        <v>0</v>
      </c>
    </row>
    <row r="20" spans="1:20" s="12" customFormat="1" ht="26.25" customHeight="1" x14ac:dyDescent="0.25">
      <c r="A20" s="63"/>
      <c r="B20" s="64"/>
      <c r="C20" s="65"/>
      <c r="D20" s="66"/>
      <c r="E20" s="67"/>
      <c r="F20" s="68"/>
      <c r="G20" s="69"/>
      <c r="H20" s="70"/>
      <c r="I20" s="70"/>
      <c r="J20" s="71"/>
      <c r="K20" s="41">
        <v>45132</v>
      </c>
      <c r="L20" s="40">
        <v>-15550000</v>
      </c>
      <c r="M20" s="72"/>
      <c r="N20" s="73"/>
      <c r="O20" s="73"/>
      <c r="P20" s="74"/>
      <c r="Q20" s="68"/>
      <c r="R20" s="71"/>
      <c r="S20" s="71"/>
      <c r="T20" s="75"/>
    </row>
    <row r="21" spans="1:20" s="12" customFormat="1" ht="39" customHeight="1" x14ac:dyDescent="0.25">
      <c r="A21" s="32">
        <v>8</v>
      </c>
      <c r="B21" s="49" t="s">
        <v>39</v>
      </c>
      <c r="C21" s="34" t="s">
        <v>29</v>
      </c>
      <c r="D21" s="35">
        <v>15550000</v>
      </c>
      <c r="E21" s="36" t="s">
        <v>30</v>
      </c>
      <c r="F21" s="37">
        <f t="shared" si="2"/>
        <v>1870000</v>
      </c>
      <c r="G21" s="38">
        <v>45285</v>
      </c>
      <c r="H21" s="24" t="s">
        <v>31</v>
      </c>
      <c r="I21" s="39">
        <v>0.1</v>
      </c>
      <c r="J21" s="40">
        <v>0</v>
      </c>
      <c r="K21" s="41">
        <v>45132</v>
      </c>
      <c r="L21" s="40">
        <v>15550000</v>
      </c>
      <c r="M21" s="47">
        <v>45260</v>
      </c>
      <c r="N21" s="43">
        <f>3420000+3420000+3420000+3420000</f>
        <v>13680000</v>
      </c>
      <c r="O21" s="44">
        <f>J21+L21-N21</f>
        <v>1870000</v>
      </c>
      <c r="P21" s="45">
        <v>0</v>
      </c>
      <c r="Q21" s="37">
        <v>0</v>
      </c>
      <c r="R21" s="40"/>
      <c r="S21" s="40"/>
      <c r="T21" s="48"/>
    </row>
    <row r="22" spans="1:20" s="12" customFormat="1" ht="39" customHeight="1" x14ac:dyDescent="0.25">
      <c r="A22" s="32">
        <v>9</v>
      </c>
      <c r="B22" s="49" t="s">
        <v>40</v>
      </c>
      <c r="C22" s="34" t="s">
        <v>29</v>
      </c>
      <c r="D22" s="35">
        <v>12270340.68</v>
      </c>
      <c r="E22" s="36" t="s">
        <v>30</v>
      </c>
      <c r="F22" s="37">
        <f t="shared" si="2"/>
        <v>12270340.68</v>
      </c>
      <c r="G22" s="38">
        <v>45641</v>
      </c>
      <c r="H22" s="24" t="s">
        <v>31</v>
      </c>
      <c r="I22" s="39">
        <v>0.1</v>
      </c>
      <c r="J22" s="40">
        <v>0</v>
      </c>
      <c r="K22" s="41">
        <v>44977</v>
      </c>
      <c r="L22" s="40">
        <v>12270340.68</v>
      </c>
      <c r="M22" s="41"/>
      <c r="N22" s="43">
        <v>0</v>
      </c>
      <c r="O22" s="44">
        <f>J22+L22-N22</f>
        <v>12270340.68</v>
      </c>
      <c r="P22" s="45">
        <v>0</v>
      </c>
      <c r="Q22" s="37">
        <v>0</v>
      </c>
      <c r="R22" s="40">
        <v>4403.88</v>
      </c>
      <c r="S22" s="40">
        <v>4403.88</v>
      </c>
      <c r="T22" s="48">
        <f t="shared" si="1"/>
        <v>0</v>
      </c>
    </row>
    <row r="23" spans="1:20" s="12" customFormat="1" ht="26.25" customHeight="1" x14ac:dyDescent="0.25">
      <c r="A23" s="50">
        <v>10</v>
      </c>
      <c r="B23" s="51" t="s">
        <v>41</v>
      </c>
      <c r="C23" s="52" t="s">
        <v>29</v>
      </c>
      <c r="D23" s="53">
        <v>19500000</v>
      </c>
      <c r="E23" s="54" t="s">
        <v>30</v>
      </c>
      <c r="F23" s="55">
        <f>O23</f>
        <v>0</v>
      </c>
      <c r="G23" s="56">
        <v>45285</v>
      </c>
      <c r="H23" s="57" t="s">
        <v>31</v>
      </c>
      <c r="I23" s="57" t="s">
        <v>32</v>
      </c>
      <c r="J23" s="58">
        <v>0</v>
      </c>
      <c r="K23" s="41">
        <v>45043</v>
      </c>
      <c r="L23" s="40">
        <v>19500000</v>
      </c>
      <c r="M23" s="76">
        <v>45069</v>
      </c>
      <c r="N23" s="60">
        <v>2437500</v>
      </c>
      <c r="O23" s="60">
        <v>0</v>
      </c>
      <c r="P23" s="61">
        <v>0</v>
      </c>
      <c r="Q23" s="55">
        <v>0</v>
      </c>
      <c r="R23" s="58">
        <v>69952.91</v>
      </c>
      <c r="S23" s="58">
        <v>69952.91</v>
      </c>
      <c r="T23" s="62">
        <f t="shared" si="1"/>
        <v>0</v>
      </c>
    </row>
    <row r="24" spans="1:20" s="12" customFormat="1" ht="23.25" customHeight="1" x14ac:dyDescent="0.25">
      <c r="A24" s="63"/>
      <c r="B24" s="64"/>
      <c r="C24" s="65"/>
      <c r="D24" s="66"/>
      <c r="E24" s="67"/>
      <c r="F24" s="68"/>
      <c r="G24" s="69"/>
      <c r="H24" s="70"/>
      <c r="I24" s="70"/>
      <c r="J24" s="71"/>
      <c r="K24" s="77">
        <v>45099</v>
      </c>
      <c r="L24" s="40">
        <v>-17062500</v>
      </c>
      <c r="M24" s="78"/>
      <c r="N24" s="73"/>
      <c r="O24" s="73"/>
      <c r="P24" s="74"/>
      <c r="Q24" s="68"/>
      <c r="R24" s="71"/>
      <c r="S24" s="71"/>
      <c r="T24" s="75"/>
    </row>
    <row r="25" spans="1:20" s="12" customFormat="1" ht="39" customHeight="1" x14ac:dyDescent="0.25">
      <c r="A25" s="32">
        <v>11</v>
      </c>
      <c r="B25" s="33" t="s">
        <v>42</v>
      </c>
      <c r="C25" s="34" t="s">
        <v>29</v>
      </c>
      <c r="D25" s="35">
        <v>17062500</v>
      </c>
      <c r="E25" s="36" t="s">
        <v>30</v>
      </c>
      <c r="F25" s="37">
        <f>O25</f>
        <v>2843750</v>
      </c>
      <c r="G25" s="38">
        <v>45275</v>
      </c>
      <c r="H25" s="24" t="s">
        <v>31</v>
      </c>
      <c r="I25" s="39">
        <v>0.1</v>
      </c>
      <c r="J25" s="40">
        <v>0</v>
      </c>
      <c r="K25" s="41">
        <v>45099</v>
      </c>
      <c r="L25" s="40">
        <v>17062500</v>
      </c>
      <c r="M25" s="47">
        <v>45260</v>
      </c>
      <c r="N25" s="43">
        <f>2843750+2843750+2843750+2843750+2843750</f>
        <v>14218750</v>
      </c>
      <c r="O25" s="44">
        <f t="shared" si="3"/>
        <v>2843750</v>
      </c>
      <c r="P25" s="45"/>
      <c r="Q25" s="37"/>
      <c r="R25" s="40">
        <v>420.72</v>
      </c>
      <c r="S25" s="40">
        <v>420.72</v>
      </c>
      <c r="T25" s="48">
        <f t="shared" si="1"/>
        <v>0</v>
      </c>
    </row>
    <row r="26" spans="1:20" s="15" customFormat="1" ht="24.95" customHeight="1" x14ac:dyDescent="0.25">
      <c r="A26" s="9" t="s">
        <v>25</v>
      </c>
      <c r="B26" s="11"/>
      <c r="C26" s="13" t="s">
        <v>26</v>
      </c>
      <c r="D26" s="13" t="s">
        <v>26</v>
      </c>
      <c r="E26" s="13" t="s">
        <v>26</v>
      </c>
      <c r="F26" s="79">
        <f>SUM(F13:F25)</f>
        <v>154811090.68000001</v>
      </c>
      <c r="G26" s="13" t="s">
        <v>26</v>
      </c>
      <c r="H26" s="13" t="s">
        <v>26</v>
      </c>
      <c r="I26" s="13" t="s">
        <v>26</v>
      </c>
      <c r="J26" s="80">
        <f>SUM(J13:J25)</f>
        <v>180417340.68000001</v>
      </c>
      <c r="K26" s="13" t="s">
        <v>26</v>
      </c>
      <c r="L26" s="80">
        <f>SUM(L13:L25)</f>
        <v>40500000</v>
      </c>
      <c r="M26" s="13" t="s">
        <v>26</v>
      </c>
      <c r="N26" s="81">
        <f t="shared" ref="N26:T26" si="4">SUM(N13:N25)</f>
        <v>66106250</v>
      </c>
      <c r="O26" s="81">
        <f>SUM(O13:O25)</f>
        <v>154811090.68000001</v>
      </c>
      <c r="P26" s="81">
        <f t="shared" si="4"/>
        <v>0</v>
      </c>
      <c r="Q26" s="81">
        <f t="shared" si="4"/>
        <v>0</v>
      </c>
      <c r="R26" s="81">
        <f t="shared" si="4"/>
        <v>547433.52</v>
      </c>
      <c r="S26" s="81">
        <f t="shared" si="4"/>
        <v>547433.52</v>
      </c>
      <c r="T26" s="81">
        <f t="shared" si="4"/>
        <v>0</v>
      </c>
    </row>
    <row r="27" spans="1:20" s="12" customFormat="1" ht="24.95" customHeight="1" x14ac:dyDescent="0.25">
      <c r="A27" s="9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34.5" customHeight="1" x14ac:dyDescent="0.25">
      <c r="A28" s="82">
        <v>1</v>
      </c>
      <c r="B28" s="83" t="s">
        <v>44</v>
      </c>
      <c r="C28" s="33" t="s">
        <v>45</v>
      </c>
      <c r="D28" s="84">
        <v>21000000</v>
      </c>
      <c r="E28" s="36" t="s">
        <v>30</v>
      </c>
      <c r="F28" s="42">
        <f>O28</f>
        <v>21000000</v>
      </c>
      <c r="G28" s="38">
        <v>45239</v>
      </c>
      <c r="H28" s="24" t="s">
        <v>31</v>
      </c>
      <c r="I28" s="39">
        <v>16.13</v>
      </c>
      <c r="J28" s="42">
        <v>0</v>
      </c>
      <c r="K28" s="41">
        <v>45239</v>
      </c>
      <c r="L28" s="85">
        <v>21000000</v>
      </c>
      <c r="M28" s="47"/>
      <c r="N28" s="86">
        <v>0</v>
      </c>
      <c r="O28" s="87">
        <f>J28+L28-N28</f>
        <v>21000000</v>
      </c>
      <c r="P28" s="45">
        <v>0</v>
      </c>
      <c r="Q28" s="37">
        <v>0</v>
      </c>
      <c r="R28" s="40">
        <v>194885.75</v>
      </c>
      <c r="S28" s="40">
        <v>194885.75</v>
      </c>
      <c r="T28" s="88">
        <f>Q28+R28-S28</f>
        <v>0</v>
      </c>
    </row>
    <row r="29" spans="1:20" s="15" customFormat="1" ht="24.95" customHeight="1" x14ac:dyDescent="0.25">
      <c r="A29" s="9" t="s">
        <v>25</v>
      </c>
      <c r="B29" s="11"/>
      <c r="C29" s="13" t="s">
        <v>46</v>
      </c>
      <c r="D29" s="13" t="s">
        <v>46</v>
      </c>
      <c r="E29" s="13" t="s">
        <v>46</v>
      </c>
      <c r="F29" s="89">
        <f>F28</f>
        <v>21000000</v>
      </c>
      <c r="G29" s="13" t="s">
        <v>46</v>
      </c>
      <c r="H29" s="13" t="s">
        <v>46</v>
      </c>
      <c r="I29" s="13" t="s">
        <v>46</v>
      </c>
      <c r="J29" s="89">
        <f>J28</f>
        <v>0</v>
      </c>
      <c r="K29" s="13" t="s">
        <v>46</v>
      </c>
      <c r="L29" s="89">
        <f>L28</f>
        <v>21000000</v>
      </c>
      <c r="M29" s="13" t="s">
        <v>46</v>
      </c>
      <c r="N29" s="88">
        <f t="shared" ref="N29:S29" si="5">N28</f>
        <v>0</v>
      </c>
      <c r="O29" s="88">
        <f t="shared" si="5"/>
        <v>21000000</v>
      </c>
      <c r="P29" s="88">
        <f t="shared" si="5"/>
        <v>0</v>
      </c>
      <c r="Q29" s="88">
        <f t="shared" si="5"/>
        <v>0</v>
      </c>
      <c r="R29" s="88">
        <f t="shared" si="5"/>
        <v>194885.75</v>
      </c>
      <c r="S29" s="88">
        <f t="shared" si="5"/>
        <v>194885.75</v>
      </c>
      <c r="T29" s="88">
        <f>T28</f>
        <v>0</v>
      </c>
    </row>
    <row r="30" spans="1:20" s="12" customFormat="1" ht="16.5" customHeight="1" x14ac:dyDescent="0.25">
      <c r="A30" s="9" t="s">
        <v>47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s="12" customFormat="1" ht="16.5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91"/>
      <c r="G32" s="13" t="s">
        <v>26</v>
      </c>
      <c r="H32" s="13" t="s">
        <v>26</v>
      </c>
      <c r="I32" s="13" t="s">
        <v>26</v>
      </c>
      <c r="J32" s="91"/>
      <c r="K32" s="13" t="s">
        <v>26</v>
      </c>
      <c r="L32" s="91"/>
      <c r="M32" s="13" t="s">
        <v>26</v>
      </c>
      <c r="N32" s="91"/>
      <c r="O32" s="91"/>
      <c r="P32" s="91"/>
      <c r="Q32" s="91"/>
      <c r="R32" s="91"/>
      <c r="S32" s="91"/>
      <c r="T32" s="91"/>
    </row>
    <row r="33" spans="1:20" s="12" customFormat="1" ht="16.5" customHeight="1" x14ac:dyDescent="0.25">
      <c r="A33" s="9" t="s">
        <v>48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16.5" customHeight="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s="15" customFormat="1" ht="16.5" customHeight="1" x14ac:dyDescent="0.25">
      <c r="A35" s="9" t="s">
        <v>25</v>
      </c>
      <c r="B35" s="11"/>
      <c r="C35" s="13" t="s">
        <v>26</v>
      </c>
      <c r="D35" s="13" t="s">
        <v>26</v>
      </c>
      <c r="E35" s="13" t="s">
        <v>26</v>
      </c>
      <c r="F35" s="91"/>
      <c r="G35" s="13" t="s">
        <v>26</v>
      </c>
      <c r="H35" s="13" t="s">
        <v>26</v>
      </c>
      <c r="I35" s="13" t="s">
        <v>26</v>
      </c>
      <c r="J35" s="91"/>
      <c r="K35" s="13" t="s">
        <v>26</v>
      </c>
      <c r="L35" s="91"/>
      <c r="M35" s="13" t="s">
        <v>26</v>
      </c>
      <c r="N35" s="91"/>
      <c r="O35" s="91"/>
      <c r="P35" s="91"/>
      <c r="Q35" s="91"/>
      <c r="R35" s="91"/>
      <c r="S35" s="91"/>
      <c r="T35" s="91"/>
    </row>
    <row r="36" spans="1:20" s="12" customFormat="1" ht="19.5" customHeight="1" x14ac:dyDescent="0.25">
      <c r="A36" s="9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s="96" customFormat="1" ht="24.95" customHeight="1" x14ac:dyDescent="0.2">
      <c r="A37" s="93"/>
      <c r="B37" s="93"/>
      <c r="C37" s="94" t="s">
        <v>26</v>
      </c>
      <c r="D37" s="94" t="s">
        <v>26</v>
      </c>
      <c r="E37" s="94" t="s">
        <v>26</v>
      </c>
      <c r="F37" s="95">
        <f>F26+F29</f>
        <v>175811090.68000001</v>
      </c>
      <c r="G37" s="94" t="s">
        <v>26</v>
      </c>
      <c r="H37" s="94" t="s">
        <v>26</v>
      </c>
      <c r="I37" s="94" t="s">
        <v>26</v>
      </c>
      <c r="J37" s="95">
        <f>J26+J29</f>
        <v>180417340.68000001</v>
      </c>
      <c r="K37" s="94" t="s">
        <v>26</v>
      </c>
      <c r="L37" s="95">
        <f>L26+L29</f>
        <v>61500000</v>
      </c>
      <c r="M37" s="94" t="s">
        <v>26</v>
      </c>
      <c r="N37" s="95">
        <f t="shared" ref="N37:T37" si="6">N26+N29</f>
        <v>66106250</v>
      </c>
      <c r="O37" s="95">
        <f>O26+O29</f>
        <v>175811090.68000001</v>
      </c>
      <c r="P37" s="95">
        <f t="shared" si="6"/>
        <v>0</v>
      </c>
      <c r="Q37" s="95">
        <f t="shared" si="6"/>
        <v>0</v>
      </c>
      <c r="R37" s="95">
        <f>R26+R29</f>
        <v>742319.27</v>
      </c>
      <c r="S37" s="95">
        <f t="shared" si="6"/>
        <v>742319.27</v>
      </c>
      <c r="T37" s="95">
        <f t="shared" si="6"/>
        <v>0</v>
      </c>
    </row>
    <row r="39" spans="1:20" s="12" customFormat="1" ht="45" customHeight="1" x14ac:dyDescent="0.3">
      <c r="A39" s="97" t="s">
        <v>50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</row>
    <row r="40" spans="1:20" s="12" customFormat="1" ht="9" customHeight="1" x14ac:dyDescent="0.2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20" s="12" customFormat="1" ht="32.25" customHeight="1" x14ac:dyDescent="0.3">
      <c r="A41" s="99" t="s">
        <v>51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1:20" s="12" customFormat="1" ht="16.5" customHeight="1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20" s="12" customFormat="1" ht="38.25" customHeight="1" x14ac:dyDescent="0.25">
      <c r="A43" s="100" t="s">
        <v>52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101"/>
      <c r="N43" s="101"/>
      <c r="O43" s="101"/>
      <c r="P43" s="101"/>
      <c r="Q43" s="101"/>
      <c r="R43" s="101"/>
      <c r="S43" s="101"/>
      <c r="T43" s="101"/>
    </row>
    <row r="45" spans="1:20" x14ac:dyDescent="0.25">
      <c r="A45" s="102" t="s">
        <v>53</v>
      </c>
      <c r="B45" s="102"/>
      <c r="C45" s="102"/>
    </row>
  </sheetData>
  <mergeCells count="72">
    <mergeCell ref="A35:B35"/>
    <mergeCell ref="A36:T36"/>
    <mergeCell ref="A39:T39"/>
    <mergeCell ref="A41:T41"/>
    <mergeCell ref="A43:K43"/>
    <mergeCell ref="A45:C45"/>
    <mergeCell ref="A26:B26"/>
    <mergeCell ref="A27:T27"/>
    <mergeCell ref="A29:B29"/>
    <mergeCell ref="A30:T30"/>
    <mergeCell ref="A32:B32"/>
    <mergeCell ref="A33:T33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Q19:Q20"/>
    <mergeCell ref="R19:R20"/>
    <mergeCell ref="S19:S20"/>
    <mergeCell ref="T19:T20"/>
    <mergeCell ref="A23:A24"/>
    <mergeCell ref="B23:B24"/>
    <mergeCell ref="C23:C24"/>
    <mergeCell ref="D23:D24"/>
    <mergeCell ref="E23:E24"/>
    <mergeCell ref="F23:F24"/>
    <mergeCell ref="I19:I20"/>
    <mergeCell ref="J19:J20"/>
    <mergeCell ref="M19:M20"/>
    <mergeCell ref="N19:N20"/>
    <mergeCell ref="O19:O20"/>
    <mergeCell ref="P19:P20"/>
    <mergeCell ref="A11:B11"/>
    <mergeCell ref="A12:T12"/>
    <mergeCell ref="A19:A20"/>
    <mergeCell ref="B19:B20"/>
    <mergeCell ref="C19:C20"/>
    <mergeCell ref="D19:D20"/>
    <mergeCell ref="E19:E20"/>
    <mergeCell ref="F19:F20"/>
    <mergeCell ref="G19:G20"/>
    <mergeCell ref="H19:H20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01.12.2023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2023-12-01T08:44:22Z</dcterms:created>
  <dcterms:modified xsi:type="dcterms:W3CDTF">2023-12-01T08:44:54Z</dcterms:modified>
</cp:coreProperties>
</file>