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55"/>
  </bookViews>
  <sheets>
    <sheet name="район на 01.10.2022  " sheetId="1" r:id="rId1"/>
  </sheets>
  <calcPr calcId="145621"/>
</workbook>
</file>

<file path=xl/calcChain.xml><?xml version="1.0" encoding="utf-8"?>
<calcChain xmlns="http://schemas.openxmlformats.org/spreadsheetml/2006/main">
  <c r="Q24" i="1" l="1"/>
  <c r="P24" i="1"/>
  <c r="N24" i="1"/>
  <c r="L24" i="1"/>
  <c r="J24" i="1"/>
  <c r="S23" i="1"/>
  <c r="R23" i="1"/>
  <c r="T23" i="1" s="1"/>
  <c r="O23" i="1"/>
  <c r="F23" i="1" s="1"/>
  <c r="S22" i="1"/>
  <c r="T22" i="1" s="1"/>
  <c r="R22" i="1"/>
  <c r="O22" i="1"/>
  <c r="F22" i="1"/>
  <c r="T21" i="1"/>
  <c r="S21" i="1"/>
  <c r="R21" i="1"/>
  <c r="O21" i="1"/>
  <c r="F21" i="1"/>
  <c r="S20" i="1"/>
  <c r="S24" i="1" s="1"/>
  <c r="R20" i="1"/>
  <c r="R24" i="1" s="1"/>
  <c r="T24" i="1" s="1"/>
  <c r="O20" i="1"/>
  <c r="O24" i="1" s="1"/>
  <c r="S18" i="1"/>
  <c r="R18" i="1"/>
  <c r="Q18" i="1"/>
  <c r="Q32" i="1" s="1"/>
  <c r="P18" i="1"/>
  <c r="P32" i="1" s="1"/>
  <c r="N18" i="1"/>
  <c r="N32" i="1" s="1"/>
  <c r="L18" i="1"/>
  <c r="L32" i="1" s="1"/>
  <c r="J18" i="1"/>
  <c r="J32" i="1" s="1"/>
  <c r="T17" i="1"/>
  <c r="O17" i="1"/>
  <c r="T16" i="1"/>
  <c r="O16" i="1"/>
  <c r="F16" i="1"/>
  <c r="T15" i="1"/>
  <c r="O15" i="1"/>
  <c r="F15" i="1"/>
  <c r="T14" i="1"/>
  <c r="O14" i="1"/>
  <c r="F14" i="1" s="1"/>
  <c r="T13" i="1"/>
  <c r="T18" i="1" s="1"/>
  <c r="O13" i="1"/>
  <c r="F13" i="1" s="1"/>
  <c r="F18" i="1" s="1"/>
  <c r="N13" i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32" i="1" l="1"/>
  <c r="R32" i="1"/>
  <c r="S32" i="1"/>
  <c r="O18" i="1"/>
  <c r="O32" i="1" s="1"/>
  <c r="F20" i="1"/>
  <c r="F24" i="1" s="1"/>
  <c r="F32" i="1" s="1"/>
  <c r="T20" i="1"/>
</calcChain>
</file>

<file path=xl/sharedStrings.xml><?xml version="1.0" encoding="utf-8"?>
<sst xmlns="http://schemas.openxmlformats.org/spreadsheetml/2006/main" count="123" uniqueCount="50">
  <si>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</si>
  <si>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>Муниципальная долговая книга Кондопожского муниципального района по состоянию на «01» октября  2022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</si>
  <si>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</si>
  <si>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</si>
  <si>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</si>
  <si>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</si>
  <si>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</si>
  <si>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</si>
  <si>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(гр.6=гр.15)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</si>
  <si>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</si>
  <si>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</si>
  <si>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</si>
  <si>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01.01.2022 года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</si>
  <si>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</si>
  <si>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</si>
  <si>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</si>
  <si>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</si>
  <si>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01.10.2022 года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</si>
  <si>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</si>
  <si>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</si>
  <si>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</si>
  <si>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01.10.2022 года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</si>
  <si>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</si>
  <si>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</si>
  <si>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</si>
  <si>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</si>
  <si>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</si>
  <si>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</si>
  <si>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№4-1/20 от 23.12.2020</t>
  </si>
  <si>
    <t>Министерство финансов Республики Карелия</t>
  </si>
  <si>
    <t>рубли</t>
  </si>
  <si>
    <t>Казна Кондопожского муниципального района</t>
  </si>
  <si>
    <t>№ 4-2/21 от 09.09.2021</t>
  </si>
  <si>
    <t>№ 4-1/21р от 21.10.2021</t>
  </si>
  <si>
    <t>№ 4-1/22 от 06.07.2022</t>
  </si>
  <si>
    <t>№ 4-2/22 от 30.08.2022</t>
  </si>
  <si>
    <t>III. Кредиты, привлеченные муниципальным образованием от кредитных организаций</t>
  </si>
  <si>
    <t>№ 0106300004520000238-01 от 29.12.2020</t>
  </si>
  <si>
    <t>АКБ "НООСФЕРА"</t>
  </si>
  <si>
    <t>№ 0106300004520000239-01 от 29.12.2020</t>
  </si>
  <si>
    <t>ПАО  Сбербанк</t>
  </si>
  <si>
    <t>№ 0106300004520000240-01 от 29.12.2020</t>
  </si>
  <si>
    <t>№ 0106300004520000241-01 от 29.12.2020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</si>
  <si>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</si>
  <si>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</si>
  <si>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</si>
  <si>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И.о. Главы Администрации Кондопожского муниципального района_______________________________________Е.В. Скрябин </t>
  </si>
  <si>
    <t>Начальник финансового управления Администрации Кондопожского муниципального района _____________________________Е.А. Медведева</t>
  </si>
  <si>
    <t xml:space="preserve">Исполнитель:   __________________________Ю.С. Фомина, телефон 8-953-543-30-13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</si>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</sst>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topLeftCell="F1" zoomScale="75" zoomScaleNormal="75" workbookViewId="0">
      <selection activeCell="N13" sqref="N13"/>
    </sheetView>
  </sheetViews>
  <sheetFormatPr defaultRowHeight="15" x14ac:dyDescent="0.25"/>
  <cols>
    <col min="1" max="1" width="5.28515625" style="1" customWidth="1"/>
    <col min="2" max="2" width="30.7109375" style="1" customWidth="1"/>
    <col min="3" max="3" width="21.140625" style="1" customWidth="1"/>
    <col min="4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7.7109375" style="1" customWidth="1"/>
    <col min="14" max="14" width="21" style="1" customWidth="1"/>
    <col min="15" max="15" width="19.5703125" style="1" customWidth="1"/>
    <col min="16" max="16" width="12.85546875" style="1" customWidth="1"/>
    <col min="17" max="17" width="12.42578125" style="1" customWidth="1"/>
    <col min="18" max="18" width="15.140625" style="1" customWidth="1"/>
    <col min="19" max="19" width="14.140625" style="1" customWidth="1"/>
    <col min="20" max="20" width="12.85546875" style="1" customWidth="1"/>
    <col min="21" max="16384" width="9.140625" style="1"/>
  </cols>
  <sheetData>
    <row r="1" spans="1:20" ht="8.25" customHeight="1" x14ac:dyDescent="0.25"/>
    <row r="2" spans="1:20" ht="60.75" customHeight="1" x14ac:dyDescent="0.25">
      <c r="O2" s="2" t="s">
        <v>0</v>
      </c>
      <c r="P2" s="2"/>
      <c r="Q2" s="2"/>
      <c r="R2" s="2"/>
      <c r="S2" s="2"/>
      <c r="T2" s="2"/>
    </row>
    <row r="3" spans="1:20" ht="28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5" spans="1:20" ht="9.75" customHeight="1" x14ac:dyDescent="0.25"/>
    <row r="6" spans="1:20" s="6" customFormat="1" ht="44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37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22.5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/>
    <row r="11" spans="1:20" s="15" customFormat="1" ht="24.95" customHeight="1" x14ac:dyDescent="0.25">
      <c r="A11" s="9" t="s">
        <v>25</v>
      </c>
      <c r="B11" s="11"/>
      <c r="C11" s="13" t="s">
        <v>26</v>
      </c>
      <c r="D11" s="13" t="s">
        <v>26</v>
      </c>
      <c r="E11" s="13" t="s">
        <v>26</v>
      </c>
      <c r="F11" s="14"/>
      <c r="G11" s="13" t="s">
        <v>26</v>
      </c>
      <c r="H11" s="13" t="s">
        <v>26</v>
      </c>
      <c r="I11" s="13" t="s">
        <v>26</v>
      </c>
      <c r="J11" s="14"/>
      <c r="K11" s="13" t="s">
        <v>26</v>
      </c>
      <c r="L11" s="14"/>
      <c r="M11" s="13" t="s">
        <v>26</v>
      </c>
      <c r="N11" s="14"/>
      <c r="O11" s="14"/>
      <c r="P11" s="14"/>
      <c r="Q11" s="14"/>
      <c r="R11" s="14"/>
      <c r="S11" s="14"/>
      <c r="T11" s="14"/>
    </row>
    <row r="12" spans="1:20" s="12" customFormat="1" ht="24.9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39" customHeight="1" x14ac:dyDescent="0.25">
      <c r="A13" s="16">
        <v>1</v>
      </c>
      <c r="B13" s="17" t="s">
        <v>28</v>
      </c>
      <c r="C13" s="18" t="s">
        <v>29</v>
      </c>
      <c r="D13" s="19">
        <v>31600000</v>
      </c>
      <c r="E13" s="20" t="s">
        <v>30</v>
      </c>
      <c r="F13" s="21">
        <f t="shared" ref="F13:F16" si="1">O13</f>
        <v>16560340.68</v>
      </c>
      <c r="G13" s="22">
        <v>45285</v>
      </c>
      <c r="H13" s="23" t="s">
        <v>31</v>
      </c>
      <c r="I13" s="24">
        <v>1.417</v>
      </c>
      <c r="J13" s="25">
        <v>31600000</v>
      </c>
      <c r="K13" s="26">
        <v>44188</v>
      </c>
      <c r="L13" s="25">
        <v>0</v>
      </c>
      <c r="M13" s="26">
        <v>44818</v>
      </c>
      <c r="N13" s="27">
        <f>1430000+1430000+1430000+1430000+1430000+1430000+3599659.32+1430000+1430000</f>
        <v>15039659.32</v>
      </c>
      <c r="O13" s="28">
        <f t="shared" ref="O13" si="2">J13+L13-N13</f>
        <v>16560340.68</v>
      </c>
      <c r="P13" s="29">
        <v>0</v>
      </c>
      <c r="Q13" s="30">
        <v>0</v>
      </c>
      <c r="R13" s="31">
        <v>632759.56999999995</v>
      </c>
      <c r="S13" s="31">
        <v>632759.56999999995</v>
      </c>
      <c r="T13" s="32">
        <f t="shared" ref="T13:T17" si="3">Q13+R13-S13</f>
        <v>0</v>
      </c>
    </row>
    <row r="14" spans="1:20" s="12" customFormat="1" ht="39" customHeight="1" x14ac:dyDescent="0.25">
      <c r="A14" s="16">
        <v>2</v>
      </c>
      <c r="B14" s="17" t="s">
        <v>32</v>
      </c>
      <c r="C14" s="18" t="s">
        <v>29</v>
      </c>
      <c r="D14" s="19">
        <v>2462900</v>
      </c>
      <c r="E14" s="20" t="s">
        <v>30</v>
      </c>
      <c r="F14" s="21">
        <f t="shared" si="1"/>
        <v>2462900</v>
      </c>
      <c r="G14" s="22">
        <v>46259</v>
      </c>
      <c r="H14" s="23" t="s">
        <v>31</v>
      </c>
      <c r="I14" s="24">
        <v>0.1</v>
      </c>
      <c r="J14" s="25">
        <v>2462900</v>
      </c>
      <c r="K14" s="26">
        <v>44456</v>
      </c>
      <c r="L14" s="25">
        <v>0</v>
      </c>
      <c r="M14" s="26"/>
      <c r="N14" s="27">
        <v>0</v>
      </c>
      <c r="O14" s="28">
        <f>J14+L14-N14</f>
        <v>2462900</v>
      </c>
      <c r="P14" s="29">
        <v>0</v>
      </c>
      <c r="Q14" s="30">
        <v>0</v>
      </c>
      <c r="R14" s="31">
        <v>1221.33</v>
      </c>
      <c r="S14" s="31">
        <v>1221.33</v>
      </c>
      <c r="T14" s="32">
        <f t="shared" si="3"/>
        <v>0</v>
      </c>
    </row>
    <row r="15" spans="1:20" s="12" customFormat="1" ht="39" customHeight="1" x14ac:dyDescent="0.25">
      <c r="A15" s="33">
        <v>3</v>
      </c>
      <c r="B15" s="17" t="s">
        <v>33</v>
      </c>
      <c r="C15" s="18" t="s">
        <v>29</v>
      </c>
      <c r="D15" s="19">
        <v>35000000</v>
      </c>
      <c r="E15" s="20" t="s">
        <v>30</v>
      </c>
      <c r="F15" s="21">
        <f t="shared" si="1"/>
        <v>28000000</v>
      </c>
      <c r="G15" s="22">
        <v>45224</v>
      </c>
      <c r="H15" s="23" t="s">
        <v>31</v>
      </c>
      <c r="I15" s="24">
        <v>0.1</v>
      </c>
      <c r="J15" s="25">
        <v>28000000</v>
      </c>
      <c r="K15" s="26">
        <v>44490</v>
      </c>
      <c r="L15" s="25">
        <v>0</v>
      </c>
      <c r="M15" s="26"/>
      <c r="N15" s="27">
        <v>0</v>
      </c>
      <c r="O15" s="28">
        <f>J15+L15-N15</f>
        <v>28000000</v>
      </c>
      <c r="P15" s="29">
        <v>0</v>
      </c>
      <c r="Q15" s="30">
        <v>0</v>
      </c>
      <c r="R15" s="31">
        <v>13884.93</v>
      </c>
      <c r="S15" s="31">
        <v>13884.93</v>
      </c>
      <c r="T15" s="32">
        <f t="shared" si="3"/>
        <v>0</v>
      </c>
    </row>
    <row r="16" spans="1:20" s="12" customFormat="1" ht="39" customHeight="1" x14ac:dyDescent="0.25">
      <c r="A16" s="33">
        <v>4</v>
      </c>
      <c r="B16" s="17" t="s">
        <v>34</v>
      </c>
      <c r="C16" s="18" t="s">
        <v>29</v>
      </c>
      <c r="D16" s="19">
        <v>121364100</v>
      </c>
      <c r="E16" s="20" t="s">
        <v>30</v>
      </c>
      <c r="F16" s="21">
        <f t="shared" si="1"/>
        <v>121364100</v>
      </c>
      <c r="G16" s="22">
        <v>46563</v>
      </c>
      <c r="H16" s="23" t="s">
        <v>31</v>
      </c>
      <c r="I16" s="24">
        <v>0.1</v>
      </c>
      <c r="J16" s="25">
        <v>0</v>
      </c>
      <c r="K16" s="26">
        <v>44749</v>
      </c>
      <c r="L16" s="25">
        <v>121364100</v>
      </c>
      <c r="M16" s="26"/>
      <c r="N16" s="27">
        <v>0</v>
      </c>
      <c r="O16" s="28">
        <f>J16+L16-N16</f>
        <v>121364100</v>
      </c>
      <c r="P16" s="29">
        <v>0</v>
      </c>
      <c r="Q16" s="30">
        <v>0</v>
      </c>
      <c r="R16" s="31">
        <v>0</v>
      </c>
      <c r="S16" s="31">
        <v>0</v>
      </c>
      <c r="T16" s="32">
        <f t="shared" si="3"/>
        <v>0</v>
      </c>
    </row>
    <row r="17" spans="1:20" s="12" customFormat="1" ht="39" customHeight="1" x14ac:dyDescent="0.25">
      <c r="A17" s="16">
        <v>5</v>
      </c>
      <c r="B17" s="17" t="s">
        <v>35</v>
      </c>
      <c r="C17" s="18" t="s">
        <v>29</v>
      </c>
      <c r="D17" s="19">
        <v>2320000</v>
      </c>
      <c r="E17" s="20" t="s">
        <v>30</v>
      </c>
      <c r="F17" s="21">
        <v>2320000</v>
      </c>
      <c r="G17" s="22">
        <v>45833</v>
      </c>
      <c r="H17" s="23" t="s">
        <v>31</v>
      </c>
      <c r="I17" s="24">
        <v>0.1</v>
      </c>
      <c r="J17" s="25">
        <v>0</v>
      </c>
      <c r="K17" s="26">
        <v>44805</v>
      </c>
      <c r="L17" s="25">
        <v>2320000</v>
      </c>
      <c r="M17" s="26"/>
      <c r="N17" s="27">
        <v>0</v>
      </c>
      <c r="O17" s="28">
        <f>J17+L17-N17</f>
        <v>2320000</v>
      </c>
      <c r="P17" s="29">
        <v>0</v>
      </c>
      <c r="Q17" s="30">
        <v>0</v>
      </c>
      <c r="R17" s="31">
        <v>0</v>
      </c>
      <c r="S17" s="31">
        <v>0</v>
      </c>
      <c r="T17" s="34">
        <f t="shared" si="3"/>
        <v>0</v>
      </c>
    </row>
    <row r="18" spans="1:20" s="15" customFormat="1" ht="24.95" customHeight="1" x14ac:dyDescent="0.25">
      <c r="A18" s="9" t="s">
        <v>25</v>
      </c>
      <c r="B18" s="11"/>
      <c r="C18" s="13" t="s">
        <v>26</v>
      </c>
      <c r="D18" s="13" t="s">
        <v>26</v>
      </c>
      <c r="E18" s="13" t="s">
        <v>26</v>
      </c>
      <c r="F18" s="14">
        <f>SUM(F13:F17)</f>
        <v>170707340.68000001</v>
      </c>
      <c r="G18" s="13" t="s">
        <v>26</v>
      </c>
      <c r="H18" s="13" t="s">
        <v>26</v>
      </c>
      <c r="I18" s="13" t="s">
        <v>26</v>
      </c>
      <c r="J18" s="35">
        <f>SUM(J13:J17)</f>
        <v>62062900</v>
      </c>
      <c r="K18" s="13" t="s">
        <v>26</v>
      </c>
      <c r="L18" s="35">
        <f>SUM(L13:L17)</f>
        <v>123684100</v>
      </c>
      <c r="M18" s="13" t="s">
        <v>26</v>
      </c>
      <c r="N18" s="36">
        <f t="shared" ref="N18:T18" si="4">SUM(N13:N17)</f>
        <v>15039659.32</v>
      </c>
      <c r="O18" s="36">
        <f t="shared" si="4"/>
        <v>170707340.68000001</v>
      </c>
      <c r="P18" s="37">
        <f t="shared" si="4"/>
        <v>0</v>
      </c>
      <c r="Q18" s="37">
        <f t="shared" si="4"/>
        <v>0</v>
      </c>
      <c r="R18" s="36">
        <f t="shared" si="4"/>
        <v>647865.82999999996</v>
      </c>
      <c r="S18" s="36">
        <f t="shared" si="4"/>
        <v>647865.82999999996</v>
      </c>
      <c r="T18" s="37">
        <f t="shared" si="4"/>
        <v>0</v>
      </c>
    </row>
    <row r="19" spans="1:20" s="12" customFormat="1" ht="24.95" customHeight="1" x14ac:dyDescent="0.25">
      <c r="A19" s="9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/>
    </row>
    <row r="20" spans="1:20" s="12" customFormat="1" ht="34.5" customHeight="1" x14ac:dyDescent="0.25">
      <c r="A20" s="38">
        <v>7</v>
      </c>
      <c r="B20" s="39" t="s">
        <v>37</v>
      </c>
      <c r="C20" s="17" t="s">
        <v>38</v>
      </c>
      <c r="D20" s="19">
        <v>20000000</v>
      </c>
      <c r="E20" s="20" t="s">
        <v>30</v>
      </c>
      <c r="F20" s="25">
        <f>O20</f>
        <v>0</v>
      </c>
      <c r="G20" s="22">
        <v>44923</v>
      </c>
      <c r="H20" s="23" t="s">
        <v>31</v>
      </c>
      <c r="I20" s="24">
        <v>6.48</v>
      </c>
      <c r="J20" s="25">
        <v>17537100</v>
      </c>
      <c r="K20" s="26">
        <v>44194</v>
      </c>
      <c r="L20" s="40">
        <v>0</v>
      </c>
      <c r="M20" s="41">
        <v>44750</v>
      </c>
      <c r="N20" s="42">
        <v>17537100</v>
      </c>
      <c r="O20" s="43">
        <f>J20+L20-N20</f>
        <v>0</v>
      </c>
      <c r="P20" s="29">
        <v>0</v>
      </c>
      <c r="Q20" s="30">
        <v>0</v>
      </c>
      <c r="R20" s="31">
        <f>96516.51+87176.21+96516.51+93403.07+96516.51+93403.08+24907.49</f>
        <v>588439.38</v>
      </c>
      <c r="S20" s="31">
        <f>96516.51+87176.21+96516.51+93403.07+96516.51+93403.08+24907.49</f>
        <v>588439.38</v>
      </c>
      <c r="T20" s="44">
        <f t="shared" ref="T20:T24" si="5">Q20+R20-S20</f>
        <v>0</v>
      </c>
    </row>
    <row r="21" spans="1:20" s="12" customFormat="1" ht="34.5" customHeight="1" x14ac:dyDescent="0.25">
      <c r="A21" s="38">
        <v>8</v>
      </c>
      <c r="B21" s="45" t="s">
        <v>39</v>
      </c>
      <c r="C21" s="17" t="s">
        <v>40</v>
      </c>
      <c r="D21" s="19">
        <v>40000000</v>
      </c>
      <c r="E21" s="20" t="s">
        <v>30</v>
      </c>
      <c r="F21" s="25">
        <f t="shared" ref="F21:F23" si="6">O21</f>
        <v>0</v>
      </c>
      <c r="G21" s="22">
        <v>44923</v>
      </c>
      <c r="H21" s="23" t="s">
        <v>31</v>
      </c>
      <c r="I21" s="24">
        <v>6.32</v>
      </c>
      <c r="J21" s="25">
        <v>40000000</v>
      </c>
      <c r="K21" s="26">
        <v>44194</v>
      </c>
      <c r="L21" s="40">
        <v>0</v>
      </c>
      <c r="M21" s="41">
        <v>44750</v>
      </c>
      <c r="N21" s="42">
        <v>40000000</v>
      </c>
      <c r="O21" s="43">
        <f>J21+L21-N21</f>
        <v>0</v>
      </c>
      <c r="P21" s="29">
        <v>0</v>
      </c>
      <c r="Q21" s="30">
        <v>0</v>
      </c>
      <c r="R21" s="31">
        <f>214706.85+193928.77+214706.85+207780.82+214706.85+207780.82+55408.22</f>
        <v>1309019.18</v>
      </c>
      <c r="S21" s="31">
        <f>214706.85+193928.77+214706.85+207780.82+214706.85+207780.82+55408.22</f>
        <v>1309019.18</v>
      </c>
      <c r="T21" s="44">
        <f t="shared" si="5"/>
        <v>0</v>
      </c>
    </row>
    <row r="22" spans="1:20" s="12" customFormat="1" ht="34.5" customHeight="1" x14ac:dyDescent="0.25">
      <c r="A22" s="38">
        <v>9</v>
      </c>
      <c r="B22" s="45" t="s">
        <v>41</v>
      </c>
      <c r="C22" s="17" t="s">
        <v>40</v>
      </c>
      <c r="D22" s="19">
        <v>33827000</v>
      </c>
      <c r="E22" s="20" t="s">
        <v>30</v>
      </c>
      <c r="F22" s="25">
        <f t="shared" si="6"/>
        <v>0</v>
      </c>
      <c r="G22" s="22">
        <v>44923</v>
      </c>
      <c r="H22" s="23" t="s">
        <v>31</v>
      </c>
      <c r="I22" s="24">
        <v>6.32</v>
      </c>
      <c r="J22" s="25">
        <v>33827000</v>
      </c>
      <c r="K22" s="26">
        <v>44194</v>
      </c>
      <c r="L22" s="40">
        <v>0</v>
      </c>
      <c r="M22" s="41">
        <v>44750</v>
      </c>
      <c r="N22" s="42">
        <v>33827000</v>
      </c>
      <c r="O22" s="43">
        <f>J22+L22-N22</f>
        <v>0</v>
      </c>
      <c r="P22" s="29">
        <v>0</v>
      </c>
      <c r="Q22" s="30">
        <v>0</v>
      </c>
      <c r="R22" s="31">
        <f>181572.21+164000.71+181572.21+175715.05+181572.21+175715.05+46857.35</f>
        <v>1107004.79</v>
      </c>
      <c r="S22" s="31">
        <f>181572.21+164000.71+181572.21+175715.05+181572.21+175715.05+46857.35</f>
        <v>1107004.79</v>
      </c>
      <c r="T22" s="44">
        <f t="shared" si="5"/>
        <v>0</v>
      </c>
    </row>
    <row r="23" spans="1:20" s="12" customFormat="1" ht="34.5" customHeight="1" x14ac:dyDescent="0.25">
      <c r="A23" s="38">
        <v>10</v>
      </c>
      <c r="B23" s="39" t="s">
        <v>42</v>
      </c>
      <c r="C23" s="17" t="s">
        <v>40</v>
      </c>
      <c r="D23" s="19">
        <v>30000000</v>
      </c>
      <c r="E23" s="20" t="s">
        <v>30</v>
      </c>
      <c r="F23" s="25">
        <f t="shared" si="6"/>
        <v>0</v>
      </c>
      <c r="G23" s="22">
        <v>44923</v>
      </c>
      <c r="H23" s="23" t="s">
        <v>31</v>
      </c>
      <c r="I23" s="24">
        <v>6.32</v>
      </c>
      <c r="J23" s="25">
        <v>30000000</v>
      </c>
      <c r="K23" s="26">
        <v>44194</v>
      </c>
      <c r="L23" s="40">
        <v>0</v>
      </c>
      <c r="M23" s="41">
        <v>44750</v>
      </c>
      <c r="N23" s="42">
        <v>30000000</v>
      </c>
      <c r="O23" s="43">
        <f>J23+L23-N23</f>
        <v>0</v>
      </c>
      <c r="P23" s="29">
        <v>0</v>
      </c>
      <c r="Q23" s="30">
        <v>0</v>
      </c>
      <c r="R23" s="31">
        <f>161030.14+145446.58+161030.14+155835.62+161030.14+155835.62+41556.16</f>
        <v>981764.4</v>
      </c>
      <c r="S23" s="31">
        <f>161030.14+145446.58+161030.14+155835.62+161030.14+155835.62+41556.16</f>
        <v>981764.4</v>
      </c>
      <c r="T23" s="44">
        <f t="shared" si="5"/>
        <v>0</v>
      </c>
    </row>
    <row r="24" spans="1:20" s="15" customFormat="1" ht="24.95" customHeight="1" x14ac:dyDescent="0.25">
      <c r="A24" s="9" t="s">
        <v>25</v>
      </c>
      <c r="B24" s="11"/>
      <c r="C24" s="13" t="s">
        <v>26</v>
      </c>
      <c r="D24" s="13" t="s">
        <v>26</v>
      </c>
      <c r="E24" s="13" t="s">
        <v>26</v>
      </c>
      <c r="F24" s="35">
        <f>SUM(F20:F23)</f>
        <v>0</v>
      </c>
      <c r="G24" s="13" t="s">
        <v>26</v>
      </c>
      <c r="H24" s="13" t="s">
        <v>26</v>
      </c>
      <c r="I24" s="13" t="s">
        <v>26</v>
      </c>
      <c r="J24" s="35">
        <f>SUM(J20:J23)</f>
        <v>121364100</v>
      </c>
      <c r="K24" s="13" t="s">
        <v>26</v>
      </c>
      <c r="L24" s="35">
        <f>SUM(L20:L23)</f>
        <v>0</v>
      </c>
      <c r="M24" s="13" t="s">
        <v>26</v>
      </c>
      <c r="N24" s="46">
        <f t="shared" ref="N24:S24" si="7">SUM(N20:N23)</f>
        <v>121364100</v>
      </c>
      <c r="O24" s="46">
        <f t="shared" si="7"/>
        <v>0</v>
      </c>
      <c r="P24" s="46">
        <f t="shared" si="7"/>
        <v>0</v>
      </c>
      <c r="Q24" s="46">
        <f t="shared" si="7"/>
        <v>0</v>
      </c>
      <c r="R24" s="46">
        <f t="shared" si="7"/>
        <v>3986227.75</v>
      </c>
      <c r="S24" s="46">
        <f t="shared" si="7"/>
        <v>3986227.75</v>
      </c>
      <c r="T24" s="44">
        <f t="shared" si="5"/>
        <v>0</v>
      </c>
    </row>
    <row r="25" spans="1:20" s="12" customFormat="1" ht="16.5" customHeight="1" x14ac:dyDescent="0.25">
      <c r="A25" s="9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/>
    </row>
    <row r="26" spans="1:20" s="12" customFormat="1" ht="16.5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s="15" customFormat="1" ht="16.5" customHeight="1" x14ac:dyDescent="0.25">
      <c r="A27" s="9" t="s">
        <v>25</v>
      </c>
      <c r="B27" s="11"/>
      <c r="C27" s="13" t="s">
        <v>26</v>
      </c>
      <c r="D27" s="13" t="s">
        <v>26</v>
      </c>
      <c r="E27" s="13" t="s">
        <v>26</v>
      </c>
      <c r="F27" s="48"/>
      <c r="G27" s="13" t="s">
        <v>26</v>
      </c>
      <c r="H27" s="13" t="s">
        <v>26</v>
      </c>
      <c r="I27" s="13" t="s">
        <v>26</v>
      </c>
      <c r="J27" s="48"/>
      <c r="K27" s="13" t="s">
        <v>26</v>
      </c>
      <c r="L27" s="48"/>
      <c r="M27" s="13" t="s">
        <v>26</v>
      </c>
      <c r="N27" s="48"/>
      <c r="O27" s="48"/>
      <c r="P27" s="48"/>
      <c r="Q27" s="48"/>
      <c r="R27" s="48"/>
      <c r="S27" s="48"/>
      <c r="T27" s="48"/>
    </row>
    <row r="28" spans="1:20" s="12" customFormat="1" ht="16.5" customHeight="1" x14ac:dyDescent="0.25">
      <c r="A28" s="9" t="s">
        <v>44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/>
    </row>
    <row r="29" spans="1:20" ht="16.5" customHeigh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s="15" customFormat="1" ht="16.5" customHeight="1" x14ac:dyDescent="0.25">
      <c r="A30" s="9" t="s">
        <v>25</v>
      </c>
      <c r="B30" s="11"/>
      <c r="C30" s="13" t="s">
        <v>26</v>
      </c>
      <c r="D30" s="13" t="s">
        <v>26</v>
      </c>
      <c r="E30" s="13" t="s">
        <v>26</v>
      </c>
      <c r="F30" s="48"/>
      <c r="G30" s="13" t="s">
        <v>26</v>
      </c>
      <c r="H30" s="13" t="s">
        <v>26</v>
      </c>
      <c r="I30" s="13" t="s">
        <v>26</v>
      </c>
      <c r="J30" s="48"/>
      <c r="K30" s="13" t="s">
        <v>26</v>
      </c>
      <c r="L30" s="48"/>
      <c r="M30" s="13" t="s">
        <v>26</v>
      </c>
      <c r="N30" s="48"/>
      <c r="O30" s="48"/>
      <c r="P30" s="48"/>
      <c r="Q30" s="48"/>
      <c r="R30" s="48"/>
      <c r="S30" s="48"/>
      <c r="T30" s="48"/>
    </row>
    <row r="31" spans="1:20" s="12" customFormat="1" ht="19.5" customHeight="1" x14ac:dyDescent="0.25">
      <c r="A31" s="9" t="s">
        <v>45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/>
    </row>
    <row r="32" spans="1:20" s="54" customFormat="1" ht="24.95" customHeight="1" x14ac:dyDescent="0.2">
      <c r="A32" s="50"/>
      <c r="B32" s="50"/>
      <c r="C32" s="51" t="s">
        <v>26</v>
      </c>
      <c r="D32" s="51" t="s">
        <v>26</v>
      </c>
      <c r="E32" s="51" t="s">
        <v>26</v>
      </c>
      <c r="F32" s="52">
        <f>F18+F24</f>
        <v>170707340.68000001</v>
      </c>
      <c r="G32" s="51" t="s">
        <v>26</v>
      </c>
      <c r="H32" s="51" t="s">
        <v>26</v>
      </c>
      <c r="I32" s="51" t="s">
        <v>26</v>
      </c>
      <c r="J32" s="52">
        <f>J18+J24</f>
        <v>183427000</v>
      </c>
      <c r="K32" s="51" t="s">
        <v>26</v>
      </c>
      <c r="L32" s="52">
        <f>L18+L24</f>
        <v>123684100</v>
      </c>
      <c r="M32" s="51" t="s">
        <v>26</v>
      </c>
      <c r="N32" s="53">
        <f t="shared" ref="N32:T32" si="8">N18+N24</f>
        <v>136403759.31999999</v>
      </c>
      <c r="O32" s="53">
        <f t="shared" si="8"/>
        <v>170707340.68000001</v>
      </c>
      <c r="P32" s="53">
        <f t="shared" si="8"/>
        <v>0</v>
      </c>
      <c r="Q32" s="53">
        <f t="shared" si="8"/>
        <v>0</v>
      </c>
      <c r="R32" s="53">
        <f>R18+R24</f>
        <v>4634093.58</v>
      </c>
      <c r="S32" s="53">
        <f t="shared" si="8"/>
        <v>4634093.58</v>
      </c>
      <c r="T32" s="53">
        <f t="shared" si="8"/>
        <v>0</v>
      </c>
    </row>
    <row r="34" spans="1:20" s="12" customFormat="1" ht="45" customHeight="1" x14ac:dyDescent="0.3">
      <c r="A34" s="55" t="s">
        <v>46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s="12" customFormat="1" ht="9" customHeight="1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0" s="12" customFormat="1" ht="32.25" customHeight="1" x14ac:dyDescent="0.3">
      <c r="A36" s="57" t="s">
        <v>47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2" customFormat="1" ht="16.5" customHeight="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s="12" customFormat="1" ht="38.25" customHeight="1" x14ac:dyDescent="0.25">
      <c r="A38" s="58" t="s">
        <v>48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9"/>
      <c r="M38" s="59"/>
      <c r="N38" s="59"/>
      <c r="O38" s="59"/>
      <c r="P38" s="59"/>
      <c r="Q38" s="59"/>
      <c r="R38" s="59"/>
      <c r="S38" s="59"/>
      <c r="T38" s="59"/>
    </row>
    <row r="40" spans="1:20" x14ac:dyDescent="0.25">
      <c r="A40" s="60" t="s">
        <v>49</v>
      </c>
      <c r="B40" s="60"/>
      <c r="C40" s="60"/>
    </row>
  </sheetData>
  <mergeCells count="36">
    <mergeCell ref="A38:K38"/>
    <mergeCell ref="A40:C40"/>
    <mergeCell ref="A27:B27"/>
    <mergeCell ref="A28:T28"/>
    <mergeCell ref="A30:B30"/>
    <mergeCell ref="A31:T31"/>
    <mergeCell ref="A34:T34"/>
    <mergeCell ref="A36:T36"/>
    <mergeCell ref="A11:B11"/>
    <mergeCell ref="A12:T12"/>
    <mergeCell ref="A18:B18"/>
    <mergeCell ref="A19:T19"/>
    <mergeCell ref="A24:B24"/>
    <mergeCell ref="A25:T25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O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01.10.2022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Юлия Фомина</cp:lastModifiedBy>
  <dcterms:created xsi:type="dcterms:W3CDTF">2022-10-04T08:56:57Z</dcterms:created>
  <dcterms:modified xsi:type="dcterms:W3CDTF">2022-10-04T08:57:39Z</dcterms:modified>
</cp:coreProperties>
</file>