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район на 01.09.2022 " sheetId="1" r:id="rId1"/>
  </sheets>
  <calcPr calcId="145621"/>
</workbook>
</file>

<file path=xl/calcChain.xml><?xml version="1.0" encoding="utf-8"?>
<calcChain xmlns="http://schemas.openxmlformats.org/spreadsheetml/2006/main">
  <c r="Q23" i="1" l="1"/>
  <c r="P23" i="1"/>
  <c r="N23" i="1"/>
  <c r="L23" i="1"/>
  <c r="J23" i="1"/>
  <c r="S22" i="1"/>
  <c r="R22" i="1"/>
  <c r="T22" i="1" s="1"/>
  <c r="O22" i="1"/>
  <c r="F22" i="1" s="1"/>
  <c r="S21" i="1"/>
  <c r="R21" i="1"/>
  <c r="T21" i="1" s="1"/>
  <c r="O21" i="1"/>
  <c r="F21" i="1" s="1"/>
  <c r="S20" i="1"/>
  <c r="T20" i="1" s="1"/>
  <c r="R20" i="1"/>
  <c r="O20" i="1"/>
  <c r="F20" i="1"/>
  <c r="T19" i="1"/>
  <c r="S19" i="1"/>
  <c r="R19" i="1"/>
  <c r="R23" i="1" s="1"/>
  <c r="O19" i="1"/>
  <c r="F19" i="1"/>
  <c r="S17" i="1"/>
  <c r="R17" i="1"/>
  <c r="R31" i="1" s="1"/>
  <c r="Q17" i="1"/>
  <c r="Q31" i="1" s="1"/>
  <c r="P17" i="1"/>
  <c r="P31" i="1" s="1"/>
  <c r="N17" i="1"/>
  <c r="N31" i="1" s="1"/>
  <c r="L17" i="1"/>
  <c r="L31" i="1" s="1"/>
  <c r="J17" i="1"/>
  <c r="J31" i="1" s="1"/>
  <c r="T16" i="1"/>
  <c r="O16" i="1"/>
  <c r="F16" i="1" s="1"/>
  <c r="T15" i="1"/>
  <c r="O15" i="1"/>
  <c r="F15" i="1"/>
  <c r="T14" i="1"/>
  <c r="O14" i="1"/>
  <c r="F14" i="1"/>
  <c r="T13" i="1"/>
  <c r="T17" i="1" s="1"/>
  <c r="N13" i="1"/>
  <c r="O13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B8" i="1"/>
  <c r="F23" i="1" l="1"/>
  <c r="F13" i="1"/>
  <c r="F17" i="1" s="1"/>
  <c r="O17" i="1"/>
  <c r="S31" i="1"/>
  <c r="O23" i="1"/>
  <c r="S23" i="1"/>
  <c r="T23" i="1" s="1"/>
  <c r="T31" i="1" s="1"/>
  <c r="F31" i="1" l="1"/>
  <c r="O31" i="1"/>
</calcChain>
</file>

<file path=xl/sharedStrings.xml><?xml version="1.0" encoding="utf-8"?>
<sst xmlns="http://schemas.openxmlformats.org/spreadsheetml/2006/main" count="119" uniqueCount="49">
  <si>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</si>
  <si>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сентября 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</si>
  <si>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</si>
  <si>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</si>
  <si>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</si>
  <si>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</si>
  <si>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</si>
  <si>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</si>
  <si>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</si>
  <si>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</si>
  <si>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</si>
  <si>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</si>
  <si>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</si>
  <si>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</si>
  <si>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</si>
  <si>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</si>
  <si>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</si>
  <si>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01.09.2022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</si>
  <si>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</si>
  <si>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</si>
  <si>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</si>
  <si>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01.09.2022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</si>
  <si>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</si>
  <si>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</si>
  <si>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</si>
  <si>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</si>
  <si>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</si>
  <si>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</si>
  <si>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№4-1/20 от 23.12.2020</t>
  </si>
  <si>
    <t>Министерство финансов Республики Карелия</t>
  </si>
  <si>
    <t>рубли</t>
  </si>
  <si>
    <t>Казна Кондопожского муниципального района</t>
  </si>
  <si>
    <t>№ 4-2/21 от 09.09.2021</t>
  </si>
  <si>
    <t>№ 4-1/21р от 21.10.2021</t>
  </si>
  <si>
    <t>№ 4-1/22 от 06.07.2022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</si>
  <si>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</si>
  <si>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</si>
  <si>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</si>
  <si>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</si>
  <si>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</si>
  <si>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</si>
  <si>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</si>
  <si>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</si>
  <si>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</si>
  <si>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</si>
  <si>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</t>
  </si>
  <si>
    <t>И.о. Начальника финансового управления Администрации Кондопожского муниципального района _____________________________И.В. Давыдченко</t>
  </si>
  <si>
    <t xml:space="preserve">Исполнитель:   __________________________Ю.С. Фомина, телефон 8-953-543-30-13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</si>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</sst>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topLeftCell="G7" zoomScale="75" zoomScaleNormal="75" workbookViewId="0">
      <selection activeCell="O13" sqref="O13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5" spans="1:20" ht="9.75" customHeight="1" x14ac:dyDescent="0.25"/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v>31600000</v>
      </c>
      <c r="E13" s="20" t="s">
        <v>30</v>
      </c>
      <c r="F13" s="21">
        <f t="shared" ref="F13:F16" si="1">O13</f>
        <v>17990340.68</v>
      </c>
      <c r="G13" s="22">
        <v>45285</v>
      </c>
      <c r="H13" s="23" t="s">
        <v>31</v>
      </c>
      <c r="I13" s="24">
        <v>1.417</v>
      </c>
      <c r="J13" s="25">
        <v>31600000</v>
      </c>
      <c r="K13" s="26">
        <v>44188</v>
      </c>
      <c r="L13" s="25">
        <v>0</v>
      </c>
      <c r="M13" s="26">
        <v>44796</v>
      </c>
      <c r="N13" s="27">
        <f>1430000+1430000+1430000+1430000+1430000+1430000+3599659.32+1430000</f>
        <v>13609659.32</v>
      </c>
      <c r="O13" s="28">
        <f t="shared" ref="O13" si="2">J13+L13-N13</f>
        <v>17990340.68</v>
      </c>
      <c r="P13" s="29">
        <v>0</v>
      </c>
      <c r="Q13" s="30">
        <v>0</v>
      </c>
      <c r="R13" s="31">
        <v>632759.56999999995</v>
      </c>
      <c r="S13" s="31">
        <v>632759.56999999995</v>
      </c>
      <c r="T13" s="32">
        <f t="shared" ref="T13:T16" si="3">Q13+R13-S13</f>
        <v>0</v>
      </c>
    </row>
    <row r="14" spans="1:20" s="12" customFormat="1" ht="39" customHeight="1" x14ac:dyDescent="0.25">
      <c r="A14" s="16">
        <v>2</v>
      </c>
      <c r="B14" s="17" t="s">
        <v>32</v>
      </c>
      <c r="C14" s="18" t="s">
        <v>29</v>
      </c>
      <c r="D14" s="19">
        <v>2462900</v>
      </c>
      <c r="E14" s="20" t="s">
        <v>30</v>
      </c>
      <c r="F14" s="21">
        <f t="shared" si="1"/>
        <v>2462900</v>
      </c>
      <c r="G14" s="22">
        <v>46259</v>
      </c>
      <c r="H14" s="23" t="s">
        <v>31</v>
      </c>
      <c r="I14" s="24">
        <v>0.1</v>
      </c>
      <c r="J14" s="25">
        <v>2462900</v>
      </c>
      <c r="K14" s="26">
        <v>44456</v>
      </c>
      <c r="L14" s="25">
        <v>0</v>
      </c>
      <c r="M14" s="26"/>
      <c r="N14" s="27">
        <v>0</v>
      </c>
      <c r="O14" s="28">
        <f>J14+L14-N14</f>
        <v>2462900</v>
      </c>
      <c r="P14" s="29">
        <v>0</v>
      </c>
      <c r="Q14" s="30">
        <v>0</v>
      </c>
      <c r="R14" s="31">
        <v>1221.33</v>
      </c>
      <c r="S14" s="31">
        <v>1221.33</v>
      </c>
      <c r="T14" s="32">
        <f t="shared" si="3"/>
        <v>0</v>
      </c>
    </row>
    <row r="15" spans="1:20" s="12" customFormat="1" ht="39" customHeight="1" x14ac:dyDescent="0.25">
      <c r="A15" s="33">
        <v>3</v>
      </c>
      <c r="B15" s="17" t="s">
        <v>33</v>
      </c>
      <c r="C15" s="18" t="s">
        <v>29</v>
      </c>
      <c r="D15" s="19">
        <v>35000000</v>
      </c>
      <c r="E15" s="20" t="s">
        <v>30</v>
      </c>
      <c r="F15" s="21">
        <f t="shared" si="1"/>
        <v>28000000</v>
      </c>
      <c r="G15" s="22">
        <v>45224</v>
      </c>
      <c r="H15" s="23" t="s">
        <v>31</v>
      </c>
      <c r="I15" s="24">
        <v>0.1</v>
      </c>
      <c r="J15" s="25">
        <v>28000000</v>
      </c>
      <c r="K15" s="26">
        <v>44490</v>
      </c>
      <c r="L15" s="25">
        <v>0</v>
      </c>
      <c r="M15" s="26"/>
      <c r="N15" s="27">
        <v>0</v>
      </c>
      <c r="O15" s="28">
        <f>J15+L15-N15</f>
        <v>28000000</v>
      </c>
      <c r="P15" s="29">
        <v>0</v>
      </c>
      <c r="Q15" s="30">
        <v>0</v>
      </c>
      <c r="R15" s="31">
        <v>13884.93</v>
      </c>
      <c r="S15" s="31">
        <v>13884.93</v>
      </c>
      <c r="T15" s="32">
        <f t="shared" si="3"/>
        <v>0</v>
      </c>
    </row>
    <row r="16" spans="1:20" s="12" customFormat="1" ht="39" customHeight="1" x14ac:dyDescent="0.25">
      <c r="A16" s="33">
        <v>4</v>
      </c>
      <c r="B16" s="17" t="s">
        <v>34</v>
      </c>
      <c r="C16" s="18" t="s">
        <v>29</v>
      </c>
      <c r="D16" s="19">
        <v>121364100</v>
      </c>
      <c r="E16" s="20" t="s">
        <v>30</v>
      </c>
      <c r="F16" s="21">
        <f t="shared" si="1"/>
        <v>121364100</v>
      </c>
      <c r="G16" s="22">
        <v>46563</v>
      </c>
      <c r="H16" s="23" t="s">
        <v>31</v>
      </c>
      <c r="I16" s="24">
        <v>0.1</v>
      </c>
      <c r="J16" s="25">
        <v>0</v>
      </c>
      <c r="K16" s="26">
        <v>44749</v>
      </c>
      <c r="L16" s="25">
        <v>121364100</v>
      </c>
      <c r="M16" s="26"/>
      <c r="N16" s="27">
        <v>0</v>
      </c>
      <c r="O16" s="28">
        <f>J16+L16-N16</f>
        <v>121364100</v>
      </c>
      <c r="P16" s="29">
        <v>0</v>
      </c>
      <c r="Q16" s="30">
        <v>0</v>
      </c>
      <c r="R16" s="31">
        <v>0</v>
      </c>
      <c r="S16" s="31">
        <v>0</v>
      </c>
      <c r="T16" s="32">
        <f t="shared" si="3"/>
        <v>0</v>
      </c>
    </row>
    <row r="17" spans="1:20" s="15" customFormat="1" ht="24.95" customHeight="1" x14ac:dyDescent="0.25">
      <c r="A17" s="9" t="s">
        <v>25</v>
      </c>
      <c r="B17" s="11"/>
      <c r="C17" s="13" t="s">
        <v>26</v>
      </c>
      <c r="D17" s="13" t="s">
        <v>26</v>
      </c>
      <c r="E17" s="13" t="s">
        <v>26</v>
      </c>
      <c r="F17" s="14">
        <f>SUM(F13:F16)</f>
        <v>169817340.68000001</v>
      </c>
      <c r="G17" s="13" t="s">
        <v>26</v>
      </c>
      <c r="H17" s="13" t="s">
        <v>26</v>
      </c>
      <c r="I17" s="13" t="s">
        <v>26</v>
      </c>
      <c r="J17" s="34">
        <f>SUM(J13:J16)</f>
        <v>62062900</v>
      </c>
      <c r="K17" s="13" t="s">
        <v>26</v>
      </c>
      <c r="L17" s="34">
        <f>SUM(L13:L16)</f>
        <v>121364100</v>
      </c>
      <c r="M17" s="13" t="s">
        <v>26</v>
      </c>
      <c r="N17" s="35">
        <f t="shared" ref="N17:S17" si="4">SUM(N13:N16)</f>
        <v>13609659.32</v>
      </c>
      <c r="O17" s="35">
        <f t="shared" si="4"/>
        <v>169817340.68000001</v>
      </c>
      <c r="P17" s="36">
        <f t="shared" si="4"/>
        <v>0</v>
      </c>
      <c r="Q17" s="36">
        <f t="shared" si="4"/>
        <v>0</v>
      </c>
      <c r="R17" s="35">
        <f t="shared" si="4"/>
        <v>647865.82999999996</v>
      </c>
      <c r="S17" s="35">
        <f t="shared" si="4"/>
        <v>647865.82999999996</v>
      </c>
      <c r="T17" s="36">
        <f t="shared" ref="T17" si="5">SUM(T13:T15)</f>
        <v>0</v>
      </c>
    </row>
    <row r="18" spans="1:20" s="12" customFormat="1" ht="24.95" customHeight="1" x14ac:dyDescent="0.25">
      <c r="A18" s="9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34.5" customHeight="1" x14ac:dyDescent="0.25">
      <c r="A19" s="37">
        <v>7</v>
      </c>
      <c r="B19" s="38" t="s">
        <v>36</v>
      </c>
      <c r="C19" s="17" t="s">
        <v>37</v>
      </c>
      <c r="D19" s="19">
        <v>20000000</v>
      </c>
      <c r="E19" s="20" t="s">
        <v>30</v>
      </c>
      <c r="F19" s="25">
        <f>O19</f>
        <v>0</v>
      </c>
      <c r="G19" s="22">
        <v>44923</v>
      </c>
      <c r="H19" s="23" t="s">
        <v>31</v>
      </c>
      <c r="I19" s="24">
        <v>6.48</v>
      </c>
      <c r="J19" s="25">
        <v>17537100</v>
      </c>
      <c r="K19" s="26">
        <v>44194</v>
      </c>
      <c r="L19" s="39">
        <v>0</v>
      </c>
      <c r="M19" s="40">
        <v>44750</v>
      </c>
      <c r="N19" s="41">
        <v>17537100</v>
      </c>
      <c r="O19" s="42">
        <f>J19+L19-N19</f>
        <v>0</v>
      </c>
      <c r="P19" s="29">
        <v>0</v>
      </c>
      <c r="Q19" s="30">
        <v>0</v>
      </c>
      <c r="R19" s="31">
        <f>96516.51+87176.21+96516.51+93403.07+96516.51+93403.08+24907.49</f>
        <v>588439.38</v>
      </c>
      <c r="S19" s="31">
        <f>96516.51+87176.21+96516.51+93403.07+96516.51+93403.08+24907.49</f>
        <v>588439.38</v>
      </c>
      <c r="T19" s="43">
        <f t="shared" ref="T19:T23" si="6">Q19+R19-S19</f>
        <v>0</v>
      </c>
    </row>
    <row r="20" spans="1:20" s="12" customFormat="1" ht="34.5" customHeight="1" x14ac:dyDescent="0.25">
      <c r="A20" s="37">
        <v>8</v>
      </c>
      <c r="B20" s="44" t="s">
        <v>38</v>
      </c>
      <c r="C20" s="17" t="s">
        <v>39</v>
      </c>
      <c r="D20" s="19">
        <v>40000000</v>
      </c>
      <c r="E20" s="20" t="s">
        <v>30</v>
      </c>
      <c r="F20" s="25">
        <f t="shared" ref="F20:F22" si="7">O20</f>
        <v>0</v>
      </c>
      <c r="G20" s="22">
        <v>44923</v>
      </c>
      <c r="H20" s="23" t="s">
        <v>31</v>
      </c>
      <c r="I20" s="24">
        <v>6.32</v>
      </c>
      <c r="J20" s="25">
        <v>40000000</v>
      </c>
      <c r="K20" s="26">
        <v>44194</v>
      </c>
      <c r="L20" s="39">
        <v>0</v>
      </c>
      <c r="M20" s="40">
        <v>44750</v>
      </c>
      <c r="N20" s="41">
        <v>40000000</v>
      </c>
      <c r="O20" s="42">
        <f>J20+L20-N20</f>
        <v>0</v>
      </c>
      <c r="P20" s="29">
        <v>0</v>
      </c>
      <c r="Q20" s="30">
        <v>0</v>
      </c>
      <c r="R20" s="31">
        <f>214706.85+193928.77+214706.85+207780.82+214706.85+207780.82+55408.22</f>
        <v>1309019.18</v>
      </c>
      <c r="S20" s="31">
        <f>214706.85+193928.77+214706.85+207780.82+214706.85+207780.82+55408.22</f>
        <v>1309019.18</v>
      </c>
      <c r="T20" s="43">
        <f t="shared" si="6"/>
        <v>0</v>
      </c>
    </row>
    <row r="21" spans="1:20" s="12" customFormat="1" ht="34.5" customHeight="1" x14ac:dyDescent="0.25">
      <c r="A21" s="37">
        <v>9</v>
      </c>
      <c r="B21" s="44" t="s">
        <v>40</v>
      </c>
      <c r="C21" s="17" t="s">
        <v>39</v>
      </c>
      <c r="D21" s="19">
        <v>33827000</v>
      </c>
      <c r="E21" s="20" t="s">
        <v>30</v>
      </c>
      <c r="F21" s="25">
        <f t="shared" si="7"/>
        <v>0</v>
      </c>
      <c r="G21" s="22">
        <v>44923</v>
      </c>
      <c r="H21" s="23" t="s">
        <v>31</v>
      </c>
      <c r="I21" s="24">
        <v>6.32</v>
      </c>
      <c r="J21" s="25">
        <v>33827000</v>
      </c>
      <c r="K21" s="26">
        <v>44194</v>
      </c>
      <c r="L21" s="39">
        <v>0</v>
      </c>
      <c r="M21" s="40">
        <v>44750</v>
      </c>
      <c r="N21" s="41">
        <v>33827000</v>
      </c>
      <c r="O21" s="42">
        <f>J21+L21-N21</f>
        <v>0</v>
      </c>
      <c r="P21" s="29">
        <v>0</v>
      </c>
      <c r="Q21" s="30">
        <v>0</v>
      </c>
      <c r="R21" s="31">
        <f>181572.21+164000.71+181572.21+175715.05+181572.21+175715.05+46857.35</f>
        <v>1107004.79</v>
      </c>
      <c r="S21" s="31">
        <f>181572.21+164000.71+181572.21+175715.05+181572.21+175715.05+46857.35</f>
        <v>1107004.79</v>
      </c>
      <c r="T21" s="43">
        <f t="shared" si="6"/>
        <v>0</v>
      </c>
    </row>
    <row r="22" spans="1:20" s="12" customFormat="1" ht="34.5" customHeight="1" x14ac:dyDescent="0.25">
      <c r="A22" s="37">
        <v>10</v>
      </c>
      <c r="B22" s="38" t="s">
        <v>41</v>
      </c>
      <c r="C22" s="17" t="s">
        <v>39</v>
      </c>
      <c r="D22" s="19">
        <v>30000000</v>
      </c>
      <c r="E22" s="20" t="s">
        <v>30</v>
      </c>
      <c r="F22" s="25">
        <f t="shared" si="7"/>
        <v>0</v>
      </c>
      <c r="G22" s="22">
        <v>44923</v>
      </c>
      <c r="H22" s="23" t="s">
        <v>31</v>
      </c>
      <c r="I22" s="24">
        <v>6.32</v>
      </c>
      <c r="J22" s="25">
        <v>30000000</v>
      </c>
      <c r="K22" s="26">
        <v>44194</v>
      </c>
      <c r="L22" s="39">
        <v>0</v>
      </c>
      <c r="M22" s="40">
        <v>44750</v>
      </c>
      <c r="N22" s="41">
        <v>30000000</v>
      </c>
      <c r="O22" s="42">
        <f>J22+L22-N22</f>
        <v>0</v>
      </c>
      <c r="P22" s="29">
        <v>0</v>
      </c>
      <c r="Q22" s="30">
        <v>0</v>
      </c>
      <c r="R22" s="31">
        <f>161030.14+145446.58+161030.14+155835.62+161030.14+155835.62+41556.16</f>
        <v>981764.4</v>
      </c>
      <c r="S22" s="31">
        <f>161030.14+145446.58+161030.14+155835.62+161030.14+155835.62+41556.16</f>
        <v>981764.4</v>
      </c>
      <c r="T22" s="43">
        <f t="shared" si="6"/>
        <v>0</v>
      </c>
    </row>
    <row r="23" spans="1:20" s="15" customFormat="1" ht="24.95" customHeight="1" x14ac:dyDescent="0.25">
      <c r="A23" s="9" t="s">
        <v>25</v>
      </c>
      <c r="B23" s="11"/>
      <c r="C23" s="13" t="s">
        <v>26</v>
      </c>
      <c r="D23" s="13" t="s">
        <v>26</v>
      </c>
      <c r="E23" s="13" t="s">
        <v>26</v>
      </c>
      <c r="F23" s="34">
        <f>SUM(F19:F22)</f>
        <v>0</v>
      </c>
      <c r="G23" s="13" t="s">
        <v>26</v>
      </c>
      <c r="H23" s="13" t="s">
        <v>26</v>
      </c>
      <c r="I23" s="13" t="s">
        <v>26</v>
      </c>
      <c r="J23" s="34">
        <f>SUM(J19:J22)</f>
        <v>121364100</v>
      </c>
      <c r="K23" s="13" t="s">
        <v>26</v>
      </c>
      <c r="L23" s="34">
        <f>SUM(L19:L22)</f>
        <v>0</v>
      </c>
      <c r="M23" s="13" t="s">
        <v>26</v>
      </c>
      <c r="N23" s="45">
        <f t="shared" ref="N23:S23" si="8">SUM(N19:N22)</f>
        <v>121364100</v>
      </c>
      <c r="O23" s="45">
        <f t="shared" si="8"/>
        <v>0</v>
      </c>
      <c r="P23" s="45">
        <f t="shared" si="8"/>
        <v>0</v>
      </c>
      <c r="Q23" s="45">
        <f t="shared" si="8"/>
        <v>0</v>
      </c>
      <c r="R23" s="45">
        <f t="shared" si="8"/>
        <v>3986227.75</v>
      </c>
      <c r="S23" s="45">
        <f t="shared" si="8"/>
        <v>3986227.75</v>
      </c>
      <c r="T23" s="43">
        <f t="shared" si="6"/>
        <v>0</v>
      </c>
    </row>
    <row r="24" spans="1:20" s="12" customFormat="1" ht="16.5" customHeight="1" x14ac:dyDescent="0.25">
      <c r="A24" s="9" t="s">
        <v>42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12" customFormat="1" ht="16.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s="15" customFormat="1" ht="16.5" customHeight="1" x14ac:dyDescent="0.25">
      <c r="A26" s="9" t="s">
        <v>25</v>
      </c>
      <c r="B26" s="11"/>
      <c r="C26" s="13" t="s">
        <v>26</v>
      </c>
      <c r="D26" s="13" t="s">
        <v>26</v>
      </c>
      <c r="E26" s="13" t="s">
        <v>26</v>
      </c>
      <c r="F26" s="47"/>
      <c r="G26" s="13" t="s">
        <v>26</v>
      </c>
      <c r="H26" s="13" t="s">
        <v>26</v>
      </c>
      <c r="I26" s="13" t="s">
        <v>26</v>
      </c>
      <c r="J26" s="47"/>
      <c r="K26" s="13" t="s">
        <v>26</v>
      </c>
      <c r="L26" s="47"/>
      <c r="M26" s="13" t="s">
        <v>26</v>
      </c>
      <c r="N26" s="47"/>
      <c r="O26" s="47"/>
      <c r="P26" s="47"/>
      <c r="Q26" s="47"/>
      <c r="R26" s="47"/>
      <c r="S26" s="47"/>
      <c r="T26" s="47"/>
    </row>
    <row r="27" spans="1:20" s="12" customFormat="1" ht="16.5" customHeight="1" x14ac:dyDescent="0.25">
      <c r="A27" s="9" t="s">
        <v>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/>
    </row>
    <row r="28" spans="1:20" ht="16.5" customHeight="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15" customFormat="1" ht="16.5" customHeight="1" x14ac:dyDescent="0.25">
      <c r="A29" s="9" t="s">
        <v>25</v>
      </c>
      <c r="B29" s="11"/>
      <c r="C29" s="13" t="s">
        <v>26</v>
      </c>
      <c r="D29" s="13" t="s">
        <v>26</v>
      </c>
      <c r="E29" s="13" t="s">
        <v>26</v>
      </c>
      <c r="F29" s="47"/>
      <c r="G29" s="13" t="s">
        <v>26</v>
      </c>
      <c r="H29" s="13" t="s">
        <v>26</v>
      </c>
      <c r="I29" s="13" t="s">
        <v>26</v>
      </c>
      <c r="J29" s="47"/>
      <c r="K29" s="13" t="s">
        <v>26</v>
      </c>
      <c r="L29" s="47"/>
      <c r="M29" s="13" t="s">
        <v>26</v>
      </c>
      <c r="N29" s="47"/>
      <c r="O29" s="47"/>
      <c r="P29" s="47"/>
      <c r="Q29" s="47"/>
      <c r="R29" s="47"/>
      <c r="S29" s="47"/>
      <c r="T29" s="47"/>
    </row>
    <row r="30" spans="1:20" s="12" customFormat="1" ht="19.5" customHeight="1" x14ac:dyDescent="0.25">
      <c r="A30" s="9" t="s">
        <v>44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1:20" s="53" customFormat="1" ht="24.95" customHeight="1" x14ac:dyDescent="0.2">
      <c r="A31" s="49"/>
      <c r="B31" s="49"/>
      <c r="C31" s="50" t="s">
        <v>26</v>
      </c>
      <c r="D31" s="50" t="s">
        <v>26</v>
      </c>
      <c r="E31" s="50" t="s">
        <v>26</v>
      </c>
      <c r="F31" s="51">
        <f>F17+F23</f>
        <v>169817340.68000001</v>
      </c>
      <c r="G31" s="50" t="s">
        <v>26</v>
      </c>
      <c r="H31" s="50" t="s">
        <v>26</v>
      </c>
      <c r="I31" s="50" t="s">
        <v>26</v>
      </c>
      <c r="J31" s="51">
        <f>J17+J23</f>
        <v>183427000</v>
      </c>
      <c r="K31" s="50" t="s">
        <v>26</v>
      </c>
      <c r="L31" s="51">
        <f>L17+L23</f>
        <v>121364100</v>
      </c>
      <c r="M31" s="50" t="s">
        <v>26</v>
      </c>
      <c r="N31" s="52">
        <f t="shared" ref="N31:T31" si="9">N17+N23</f>
        <v>134973759.31999999</v>
      </c>
      <c r="O31" s="52">
        <f t="shared" si="9"/>
        <v>169817340.68000001</v>
      </c>
      <c r="P31" s="52">
        <f t="shared" si="9"/>
        <v>0</v>
      </c>
      <c r="Q31" s="52">
        <f t="shared" si="9"/>
        <v>0</v>
      </c>
      <c r="R31" s="52">
        <f>R17+R23</f>
        <v>4634093.58</v>
      </c>
      <c r="S31" s="52">
        <f t="shared" si="9"/>
        <v>4634093.58</v>
      </c>
      <c r="T31" s="52">
        <f t="shared" si="9"/>
        <v>0</v>
      </c>
    </row>
    <row r="33" spans="1:20" s="12" customFormat="1" ht="45" customHeight="1" x14ac:dyDescent="0.3">
      <c r="A33" s="54" t="s">
        <v>45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12" customFormat="1" ht="9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12" customFormat="1" ht="32.25" customHeight="1" x14ac:dyDescent="0.3">
      <c r="A35" s="56" t="s">
        <v>46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s="12" customFormat="1" ht="16.5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s="12" customFormat="1" ht="38.25" customHeight="1" x14ac:dyDescent="0.25">
      <c r="A37" s="57" t="s">
        <v>47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M37" s="58"/>
      <c r="N37" s="58"/>
      <c r="O37" s="58"/>
      <c r="P37" s="58"/>
      <c r="Q37" s="58"/>
      <c r="R37" s="58"/>
      <c r="S37" s="58"/>
      <c r="T37" s="58"/>
    </row>
    <row r="39" spans="1:20" x14ac:dyDescent="0.25">
      <c r="A39" s="59" t="s">
        <v>48</v>
      </c>
      <c r="B39" s="59"/>
      <c r="C39" s="59"/>
    </row>
  </sheetData>
  <mergeCells count="36">
    <mergeCell ref="A37:K37"/>
    <mergeCell ref="A39:C39"/>
    <mergeCell ref="A26:B26"/>
    <mergeCell ref="A27:T27"/>
    <mergeCell ref="A29:B29"/>
    <mergeCell ref="A30:T30"/>
    <mergeCell ref="A33:T33"/>
    <mergeCell ref="A35:T35"/>
    <mergeCell ref="A11:B11"/>
    <mergeCell ref="A12:T12"/>
    <mergeCell ref="A17:B17"/>
    <mergeCell ref="A18:T18"/>
    <mergeCell ref="A23:B23"/>
    <mergeCell ref="A24:T24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01.09.2022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2022-10-04T08:57:52Z</dcterms:created>
  <dcterms:modified xsi:type="dcterms:W3CDTF">2022-10-04T08:58:12Z</dcterms:modified>
</cp:coreProperties>
</file>