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дел 1 2020-2022" sheetId="1" r:id="rId1"/>
    <sheet name="Раздел 2" sheetId="2" r:id="rId2"/>
    <sheet name="Раздел 3" sheetId="3" r:id="rId3"/>
    <sheet name="Раздел 4" sheetId="4" r:id="rId4"/>
    <sheet name="Лист1" sheetId="5" r:id="rId5"/>
  </sheets>
  <definedNames>
    <definedName name="_xlnm.Print_Titles" localSheetId="0">'Раздел 1 2020-2022'!$A:$B</definedName>
    <definedName name="_xlnm._FilterDatabase" localSheetId="0" hidden="1">'Раздел 1 2020-2022'!$A$7:$R$8</definedName>
    <definedName name="_xlnm.Print_Area" localSheetId="1">'Раздел 2'!$A$1:$Y$41</definedName>
    <definedName name="_xlnm.Print_Titles" localSheetId="1">'Раздел 2'!$A:$B</definedName>
    <definedName name="_xlnm._FilterDatabase" localSheetId="1" hidden="1">'Раздел 2'!$A$7:$Z$44</definedName>
    <definedName name="Excel_BuiltIn_Print_Titles" localSheetId="0">'Раздел 1 2020-2022'!$A:$B</definedName>
    <definedName name="Excel_BuiltIn__FilterDatabase" localSheetId="0">'Раздел 1 2020-2022'!$A$7:$R$8</definedName>
    <definedName name="Z_4F0BDF49_A609_43F2_A1D1_6D99D003CEC4__wvu_FilterData" localSheetId="0">'Раздел 1 2020-2022'!$A$7:$R$8</definedName>
    <definedName name="Z_71B67E1B_B891_4F93_908E_7187847C638D__wvu_FilterData" localSheetId="0">'Раздел 1 2020-2022'!$A$7:$R$8</definedName>
    <definedName name="Z_9914400A_93D7_44F0_9C2B_2D9BD19EDB2A__wvu_FilterData" localSheetId="0">'Раздел 1 2020-2022'!$A$7:$R$8</definedName>
    <definedName name="Z_B38E19AB_A25C_412D_B8A7_63B87F7485CB__wvu_FilterData" localSheetId="0">'Раздел 1 2020-2022'!$A$7:$R$8</definedName>
    <definedName name="Z_D230237E_3FD4_4AFA_9B06_7782AC8D5B69__wvu_FilterData" localSheetId="0">'Раздел 1 2020-2022'!$A$7:$R$8</definedName>
    <definedName name="Excel_BuiltIn_Print_Area" localSheetId="1">'Раздел 2'!$A$1:$Y$41</definedName>
    <definedName name="Excel_BuiltIn_Print_Titles" localSheetId="1">'Раздел 2'!$A:$B</definedName>
    <definedName name="Excel_BuiltIn__FilterDatabase" localSheetId="1">'Раздел 2'!$A$7:$Z$44</definedName>
    <definedName name="Z_4F0BDF49_A609_43F2_A1D1_6D99D003CEC4__wvu_FilterData" localSheetId="1">'Раздел 2'!$A$6:$Z$6</definedName>
    <definedName name="Z_9914400A_93D7_44F0_9C2B_2D9BD19EDB2A__wvu_FilterData" localSheetId="1">'Раздел 2'!$A$6:$Z$6</definedName>
    <definedName name="Z_B38E19AB_A25C_412D_B8A7_63B87F7485CB__wvu_FilterData" localSheetId="1">'Раздел 2'!$A$6:$Z$6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9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из плана на 2023 год</t>
        </r>
      </text>
    </comment>
    <comment ref="B40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из плана на 2023 год</t>
        </r>
      </text>
    </comment>
    <comment ref="J19" authorId="0">
      <text>
        <r>
          <rPr>
            <b/>
            <sz val="8"/>
            <color indexed="8"/>
            <rFont val="Tahoma"/>
            <family val="2"/>
          </rPr>
          <t xml:space="preserve">kalin:
</t>
        </r>
        <r>
          <rPr>
            <sz val="8"/>
            <color indexed="8"/>
            <rFont val="Tahoma"/>
            <family val="2"/>
          </rPr>
          <t>кв.8-муниц. Собств.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39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из плана на 2023 год</t>
        </r>
      </text>
    </comment>
    <comment ref="B40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из плана на 2023 год</t>
        </r>
      </text>
    </comment>
  </commentList>
</comments>
</file>

<file path=xl/sharedStrings.xml><?xml version="1.0" encoding="utf-8"?>
<sst xmlns="http://schemas.openxmlformats.org/spreadsheetml/2006/main" count="268" uniqueCount="142">
  <si>
    <t xml:space="preserve"> Приложение №1                                                                   к постановлению Администрации Кондопожского муниципального района от 28.07.2020 года № 778                                                                                                          </t>
  </si>
  <si>
    <t>Краткосрочный план реализации региональной программы капитального ремонта общего имущества в многоквартирных домах , расположенных на территории Кондопожского муниципального района, на 2021-2023 годы</t>
  </si>
  <si>
    <t>Раздел № 1.   Перечень многоквартирных домов, которые подлежат капитальному ремонту</t>
  </si>
  <si>
    <t>№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</si>
  <si>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</si>
  <si>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</si>
  <si>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</si>
  <si>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</si>
  <si>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</si>
  <si>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</si>
  <si>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</si>
  <si>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</si>
  <si>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</si>
  <si>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</si>
  <si>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</si>
  <si>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</si>
  <si>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</si>
  <si>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</si>
  <si>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</si>
  <si>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</si>
  <si>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t>За счет средств бюджета Республики Карелия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</si>
  <si>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</si>
  <si>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</si>
  <si>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</si>
  <si>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</si>
  <si>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</si>
  <si>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</si>
  <si>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</si>
  <si>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</si>
  <si>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</si>
  <si>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</si>
  <si>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</si>
  <si>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</si>
  <si>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</si>
  <si>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</si>
  <si>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</si>
  <si>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</si>
  <si>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</si>
  <si>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</si>
  <si>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</si>
  <si>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</si>
  <si>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</si>
  <si>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</si>
  <si>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</si>
  <si>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</si>
  <si>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Кондопожский муниципальный район</t>
  </si>
  <si>
    <t>Кондопожский р-н, Кондопожское г/п, г. Кондопога, ул. М.Горького, д. 8</t>
  </si>
  <si>
    <t>Кирпичные</t>
  </si>
  <si>
    <t>Кондопожский р-н, Кондопожское г/п, г. Кондопога, ул. М.Горького, д. 11</t>
  </si>
  <si>
    <t>Кондопожский р-н, Кондопожское г/п, г. Кондопога, ул. М.Горького, д. 13</t>
  </si>
  <si>
    <t>Кондопожский р-н, Кондопожское г/п, г. Кондопога, ул. М.Горького, д. 18</t>
  </si>
  <si>
    <t>Кондопожский р-н, Кондопожское г/п, г. Кондопога, ул. Новокирпичная, д. 6</t>
  </si>
  <si>
    <t>1960</t>
  </si>
  <si>
    <t>Кондопожский р-н, Кондопожское г/п, г. Кондопога, ул. Новокирпичная, д. 7</t>
  </si>
  <si>
    <t>Кондопожский р-н, Кондопожское г/п, г. Кондопога, ул. Новокирпичная, д. 8</t>
  </si>
  <si>
    <t>Кондопожский р-н, Кондопожское г/п, г. Кондопога, ул. Комсомольская, д. 15</t>
  </si>
  <si>
    <t>Кондопожский р-н, Кондопожское г/п, г. Кондопога, ул. Комсомольская, д. 19А</t>
  </si>
  <si>
    <t>Кондопожский р-н, Кондопожское г/п, г. Кондопога, ул. Комсомольская, д. 21</t>
  </si>
  <si>
    <t>Кондопожский р-н, Кондопожское г/п, г. Кондопога, ул. Комсомольская, д. 21А</t>
  </si>
  <si>
    <t>Кондопожский р-н, Кондопожское г/п, г. Кондопога, ул. Советов, д. 29</t>
  </si>
  <si>
    <t>Кондопожский р-н, Кондопожское г/п, г. Кондопога, ул. Советов, д. 34</t>
  </si>
  <si>
    <t>Кондопожский р-н, Кяппесельгское с/п, пос. Кяппесельга, ул. Школьная, д. 19</t>
  </si>
  <si>
    <t>Кондопожский р-н, Кончезерское с/п, с. Кончезеро, ул. Советов, д. 52А</t>
  </si>
  <si>
    <t>Итого по Кондопожскому муниципальному району в 2021г.</t>
  </si>
  <si>
    <t>Кондопожский р-н, Кондопожское г/п, г. Кондопога, ул. Советов, д.3</t>
  </si>
  <si>
    <t>Кондопожский р-н, Кондопожское г/п, г. Кондопога, ул. Советов, д.8</t>
  </si>
  <si>
    <t>Кондопожский р-н, Кондопожское г/п, г. Кондопога, ул. Советов, д.22</t>
  </si>
  <si>
    <t>Кондопожский р-н, Кондопожское г/п, г. Кондопога, ул. Советов, д.31</t>
  </si>
  <si>
    <t>Кондопожский р-н, Кондопожское г/п, г. Кондопога, ул.Заводская, д.20</t>
  </si>
  <si>
    <t>Кондопожский р-н, Кондопожское г/п, г. Кондопога, ул.Коммунальная, д.13</t>
  </si>
  <si>
    <t>Кондопожский р-н, Кондопожское г/п, г. Кондопога, ул.Пролетарская, д.7</t>
  </si>
  <si>
    <t>Кондопожский р-н, Кондопожское г/п, г. Кондопога, ул.Пролетарская, д.22</t>
  </si>
  <si>
    <t>Кондопожский р-н, Кондопожское г/п, г. Кондопога, ул.Пролетарская, д.24А</t>
  </si>
  <si>
    <t>Кондопожский р-н, Кондопожское г/п, г. Кондопога, ул.Пролетарская, д.29</t>
  </si>
  <si>
    <t>Кондопожский р-н, Кондопожское г/п, г. Кондопога, ул.Пролетарская, д.34</t>
  </si>
  <si>
    <t>Кондопожский р-н, Кондопожское г/п, г. Кондопога, пер. Октябрьский, д.2</t>
  </si>
  <si>
    <t>Кондопожский р-н, Кондопожское г/п, г. Кондопога, пер. Октябрьский, д.6</t>
  </si>
  <si>
    <t>Кондопожский р-н, Кондопожское г/п, пос. Березовка, ул. Набережная, д. 5</t>
  </si>
  <si>
    <t>Кондопожский р-н, Кончезерское с/п, с. Кончезеро, ул. Советов, д. 61</t>
  </si>
  <si>
    <t>Брусчатые</t>
  </si>
  <si>
    <t>Кондопожский р-н, Кончезерское с/п, с. Кончезеро, ул. Советов, д. 63</t>
  </si>
  <si>
    <t>Итого по Кондопожскому муниципальному району в 2022г.</t>
  </si>
  <si>
    <t>Кондопожский р-н, Петровское с/п, с. Спасская Губа, ул. Комсомольская, д. 5</t>
  </si>
  <si>
    <t>Итого по Кондопожскому муниципальному району в 2023г.</t>
  </si>
  <si>
    <t>Итого по Кондопожскому муниципальному району 2020-2022гг.</t>
  </si>
  <si>
    <t xml:space="preserve">Раздел № 2.   Реестр многоквартирных домов, которые подлежат капитальному ремонту, по видам ремонта </t>
  </si>
  <si>
    <t>Адрес многоквартирного дома</t>
  </si>
  <si>
    <t>Ориентировочная стоимость капитального ремонта, ВСЕГО</t>
  </si>
  <si>
    <t>Ориентировочная стоимость ремонта внутридомовых инженерных систем</t>
  </si>
  <si>
    <t>Ремонт или замена лифтового оборудования, признанного непригодным для эксплуатации, ремонт лифтовых шахт</t>
  </si>
  <si>
    <t>Ориентировочная стоимость ремонта крыши, в том числе переустройства невентилируемой крыши на вентилируемую крышу, устройство выходов на кровлю</t>
  </si>
  <si>
    <t>ремонт подвальных помещений</t>
  </si>
  <si>
    <t>Ориентировочная стоимость утепления и ремонта фасада</t>
  </si>
  <si>
    <t>Ориентиовочная стоимость ремонта фундамента</t>
  </si>
  <si>
    <t>установка коллективных (общедомовых) ПУ и УУ</t>
  </si>
  <si>
    <t>другие виды (проектная документация)</t>
  </si>
  <si>
    <t>Ориентировочная стоимость строительного контроля</t>
  </si>
  <si>
    <t>электро-снабжения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</si>
  <si>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</si>
  <si>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</si>
  <si>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</si>
  <si>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</si>
  <si>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</si>
  <si>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ед.</t>
  </si>
  <si>
    <t>кв.м.</t>
  </si>
  <si>
    <t>Итого по Кондопожскому муниципальному району 2020-2022 г.</t>
  </si>
  <si>
    <t>Раздел № 3.   Перечень многоквартирных домов, в отношении которых запланированы работы по замене лифтового оборудования и ремонту лифтовых шахт (замена лифтов)</t>
  </si>
  <si>
    <t>Год ввода в эксплуатацию лифтового оборудования</t>
  </si>
  <si>
    <t>Стоимость работ и (или) услуг, в том числе разработка проектно-сметной документации и выполнение работ по строительному контролю</t>
  </si>
  <si>
    <t>Плановый период проведения работ</t>
  </si>
  <si>
    <t>Заключены договоры СМР</t>
  </si>
  <si>
    <t>Работы выполнены</t>
  </si>
  <si>
    <t>Ответственный представитель Фонда</t>
  </si>
  <si>
    <t>Реквизиты приказа</t>
  </si>
  <si>
    <t>Кондопожский р-н, Кондопожское г/п, г. Кондопога, ул. Советов, 5</t>
  </si>
  <si>
    <t>Кондопожский р-н, Кондопожское г/п, г. Кондопога, ул. Советов, 33</t>
  </si>
  <si>
    <t>Кондопожский р-н, Кондопожское г/п, г. Кондопога, ул. Строительная, д.17</t>
  </si>
  <si>
    <t>Кондопожский р-н, Кондопожское г/п, г. Кондопога, пр. Калинина, д.16</t>
  </si>
  <si>
    <t>Кондопожский р-н, Кондопожское г/п, г. Кондопога, ул. Бумажников, д. 14/3</t>
  </si>
  <si>
    <t>Кондопожский р-н, Кондопожское г/п, г. Кондопога, Бульвар Юности, д.22</t>
  </si>
  <si>
    <t>Кондопожский р-н, Кондопожское г/п, г. Кондопога, ш. Октябрьское, д. 21</t>
  </si>
  <si>
    <t>Кондопожский р-н, Кондопожское г/п, г. Кондопога, ш. Октябрьское, д. 33</t>
  </si>
  <si>
    <t>Кондопожский р-н, Кондопожское г/п, г. Кондопога, ш. Октябрьское, д. 69</t>
  </si>
  <si>
    <t>Кондопожский р-н, Кондопожское г/п, г. Кондопога, ш. Октябрьское, д. 73</t>
  </si>
  <si>
    <t>Кондопожский р-н, Кондопожское г/п, г. Кондопога, ш. Октябрьское, д. 77</t>
  </si>
  <si>
    <t>Кондопожский р-н, Кондопожское г/п, г. Кондопога, ш. Октябрьское, д. 79</t>
  </si>
  <si>
    <t>Итого по Кондопожскому муниципальному району в 2021 год</t>
  </si>
  <si>
    <t xml:space="preserve"> </t>
  </si>
  <si>
    <t xml:space="preserve">Раздел № 4.  Перечень многоквартирных домов, в отношении которых в 2021 году запланированы работы по ремонту внутридомовых инженерных систем газоснабжения
</t>
  </si>
  <si>
    <t>Год постройки</t>
  </si>
  <si>
    <t>Наличие г/к</t>
  </si>
  <si>
    <t>Кол-во этажей</t>
  </si>
  <si>
    <t>Кол-во подъездов</t>
  </si>
  <si>
    <t>Кол-во квартир</t>
  </si>
  <si>
    <t>стоимость капитального ремонта, ВСЕГО</t>
  </si>
  <si>
    <t>Строительный контроль</t>
  </si>
  <si>
    <t>г. Кондопога, ул. Пролетарская, д.10А</t>
  </si>
  <si>
    <t>+</t>
  </si>
  <si>
    <t>г. Кондопога, ул. Пролетарская, д. 34</t>
  </si>
  <si>
    <t>г. Кондопога, ул. Пролетарская, д. 7</t>
  </si>
  <si>
    <t>г. Кондопога, ул. Советов, д. 17</t>
  </si>
  <si>
    <t>Итого по Кондопожскому мунициппальному району в 2021г.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</si>
</sst>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General"/>
    <numFmt numFmtId="168" formatCode="#,##0"/>
    <numFmt numFmtId="169" formatCode="0"/>
    <numFmt numFmtId="170" formatCode="#,##0.0"/>
  </numFmts>
  <fonts count="21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60"/>
      <name val="Times New Roman"/>
      <family val="1"/>
    </font>
    <font>
      <sz val="9"/>
      <color indexed="6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2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4">
    <xf numFmtId="164" fontId="0" fillId="0" borderId="0">
      <alignment horizontal="left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horizontal="left" vertical="center" wrapText="1"/>
    </xf>
    <xf numFmtId="164" fontId="2" fillId="3" borderId="0" applyNumberFormat="0" applyBorder="0" applyProtection="0">
      <alignment horizontal="left" vertical="center" wrapText="1"/>
    </xf>
    <xf numFmtId="164" fontId="2" fillId="4" borderId="0" applyNumberFormat="0" applyBorder="0" applyProtection="0">
      <alignment horizontal="left" vertical="center" wrapText="1"/>
    </xf>
    <xf numFmtId="164" fontId="2" fillId="5" borderId="0" applyNumberFormat="0" applyBorder="0" applyProtection="0">
      <alignment horizontal="left" vertical="center" wrapText="1"/>
    </xf>
    <xf numFmtId="164" fontId="2" fillId="6" borderId="0" applyNumberFormat="0" applyBorder="0" applyProtection="0">
      <alignment horizontal="left" vertical="center" wrapText="1"/>
    </xf>
    <xf numFmtId="164" fontId="2" fillId="7" borderId="0" applyNumberFormat="0" applyBorder="0" applyProtection="0">
      <alignment horizontal="left" vertical="center" wrapText="1"/>
    </xf>
    <xf numFmtId="164" fontId="2" fillId="8" borderId="0" applyNumberFormat="0" applyBorder="0" applyProtection="0">
      <alignment horizontal="left" vertical="center" wrapText="1"/>
    </xf>
    <xf numFmtId="164" fontId="2" fillId="9" borderId="0" applyNumberFormat="0" applyBorder="0" applyProtection="0">
      <alignment horizontal="left" vertical="center" wrapText="1"/>
    </xf>
    <xf numFmtId="164" fontId="2" fillId="10" borderId="0" applyNumberFormat="0" applyBorder="0" applyProtection="0">
      <alignment horizontal="left" vertical="center" wrapText="1"/>
    </xf>
    <xf numFmtId="164" fontId="2" fillId="5" borderId="0" applyNumberFormat="0" applyBorder="0" applyProtection="0">
      <alignment horizontal="left" vertical="center" wrapText="1"/>
    </xf>
    <xf numFmtId="164" fontId="2" fillId="8" borderId="0" applyNumberFormat="0" applyBorder="0" applyProtection="0">
      <alignment horizontal="left" vertical="center" wrapText="1"/>
    </xf>
    <xf numFmtId="164" fontId="2" fillId="11" borderId="0" applyNumberFormat="0" applyBorder="0" applyProtection="0">
      <alignment horizontal="left" vertical="center" wrapText="1"/>
    </xf>
    <xf numFmtId="164" fontId="2" fillId="0" borderId="0">
      <alignment/>
      <protection/>
    </xf>
    <xf numFmtId="164" fontId="0" fillId="12" borderId="1" applyNumberFormat="0" applyProtection="0">
      <alignment horizontal="left" vertical="center" wrapText="1"/>
    </xf>
  </cellStyleXfs>
  <cellXfs count="242">
    <xf numFmtId="164" fontId="0" fillId="0" borderId="0" xfId="0" applyAlignment="1">
      <alignment horizontal="left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0" xfId="0" applyFill="1" applyAlignment="1">
      <alignment horizontal="left" vertical="center" wrapText="1"/>
    </xf>
    <xf numFmtId="164" fontId="0" fillId="0" borderId="0" xfId="0" applyFill="1" applyBorder="1" applyAlignment="1">
      <alignment horizontal="left" wrapText="1"/>
    </xf>
    <xf numFmtId="164" fontId="0" fillId="0" borderId="0" xfId="0" applyNumberFormat="1" applyFill="1" applyAlignment="1">
      <alignment horizontal="center" vertical="center" wrapText="1"/>
    </xf>
    <xf numFmtId="164" fontId="0" fillId="13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left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13" borderId="0" xfId="0" applyFill="1" applyBorder="1" applyAlignment="1">
      <alignment horizontal="center" vertical="center" wrapText="1"/>
    </xf>
    <xf numFmtId="164" fontId="3" fillId="13" borderId="0" xfId="0" applyFont="1" applyFill="1" applyBorder="1" applyAlignment="1">
      <alignment vertical="top" wrapText="1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5" fillId="13" borderId="0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13" borderId="0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textRotation="90" wrapText="1"/>
    </xf>
    <xf numFmtId="164" fontId="6" fillId="0" borderId="3" xfId="0" applyNumberFormat="1" applyFont="1" applyFill="1" applyBorder="1" applyAlignment="1">
      <alignment horizontal="center" vertical="center" textRotation="90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13" borderId="3" xfId="0" applyFont="1" applyFill="1" applyBorder="1" applyAlignment="1">
      <alignment horizontal="center" vertical="center" textRotation="90" wrapText="1"/>
    </xf>
    <xf numFmtId="165" fontId="6" fillId="0" borderId="3" xfId="0" applyNumberFormat="1" applyFont="1" applyFill="1" applyBorder="1" applyAlignment="1">
      <alignment horizontal="center" vertical="center" textRotation="90" wrapText="1"/>
    </xf>
    <xf numFmtId="166" fontId="6" fillId="0" borderId="3" xfId="0" applyNumberFormat="1" applyFont="1" applyFill="1" applyBorder="1" applyAlignment="1">
      <alignment horizontal="center" vertical="center" textRotation="90" wrapText="1"/>
    </xf>
    <xf numFmtId="164" fontId="6" fillId="13" borderId="3" xfId="0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13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4" fontId="6" fillId="14" borderId="3" xfId="0" applyFont="1" applyFill="1" applyBorder="1" applyAlignment="1">
      <alignment horizontal="center" vertical="center" wrapText="1"/>
    </xf>
    <xf numFmtId="164" fontId="7" fillId="14" borderId="3" xfId="0" applyFont="1" applyFill="1" applyBorder="1" applyAlignment="1">
      <alignment vertical="center" wrapText="1"/>
    </xf>
    <xf numFmtId="164" fontId="6" fillId="14" borderId="3" xfId="0" applyFont="1" applyFill="1" applyBorder="1" applyAlignment="1">
      <alignment horizontal="left" wrapText="1"/>
    </xf>
    <xf numFmtId="164" fontId="6" fillId="14" borderId="3" xfId="0" applyNumberFormat="1" applyFont="1" applyFill="1" applyBorder="1" applyAlignment="1">
      <alignment horizontal="center" vertical="center" wrapText="1"/>
    </xf>
    <xf numFmtId="166" fontId="6" fillId="14" borderId="3" xfId="0" applyNumberFormat="1" applyFont="1" applyFill="1" applyBorder="1" applyAlignment="1">
      <alignment horizontal="center" vertical="center" wrapText="1"/>
    </xf>
    <xf numFmtId="166" fontId="6" fillId="14" borderId="3" xfId="0" applyNumberFormat="1" applyFont="1" applyFill="1" applyBorder="1" applyAlignment="1">
      <alignment horizontal="left" vertical="center" wrapText="1"/>
    </xf>
    <xf numFmtId="165" fontId="6" fillId="14" borderId="3" xfId="0" applyNumberFormat="1" applyFont="1" applyFill="1" applyBorder="1" applyAlignment="1">
      <alignment horizontal="center" vertical="center" wrapText="1"/>
    </xf>
    <xf numFmtId="164" fontId="6" fillId="14" borderId="3" xfId="0" applyFont="1" applyFill="1" applyBorder="1" applyAlignment="1">
      <alignment horizontal="left" vertical="center" wrapText="1"/>
    </xf>
    <xf numFmtId="164" fontId="6" fillId="14" borderId="0" xfId="0" applyFont="1" applyFill="1" applyAlignment="1">
      <alignment horizontal="left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  <protection/>
    </xf>
    <xf numFmtId="164" fontId="6" fillId="0" borderId="5" xfId="0" applyNumberFormat="1" applyFont="1" applyFill="1" applyBorder="1" applyAlignment="1" applyProtection="1">
      <alignment horizontal="left" vertical="center" wrapText="1"/>
      <protection/>
    </xf>
    <xf numFmtId="164" fontId="6" fillId="0" borderId="5" xfId="0" applyNumberFormat="1" applyFont="1" applyFill="1" applyBorder="1" applyAlignment="1" applyProtection="1">
      <alignment horizontal="center" wrapText="1"/>
      <protection/>
    </xf>
    <xf numFmtId="164" fontId="6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horizontal="left" vertical="center" wrapText="1"/>
      <protection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5" xfId="0" applyNumberFormat="1" applyFont="1" applyFill="1" applyBorder="1" applyAlignment="1" applyProtection="1">
      <alignment horizontal="center" vertical="center" wrapText="1"/>
      <protection/>
    </xf>
    <xf numFmtId="166" fontId="6" fillId="0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5" xfId="0" applyNumberFormat="1" applyFont="1" applyFill="1" applyBorder="1" applyAlignment="1" applyProtection="1">
      <alignment horizontal="center" wrapText="1"/>
      <protection/>
    </xf>
    <xf numFmtId="165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13" borderId="0" xfId="0" applyFont="1" applyFill="1" applyAlignment="1">
      <alignment horizontal="left" vertical="center" wrapText="1"/>
    </xf>
    <xf numFmtId="164" fontId="3" fillId="13" borderId="3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left" vertical="center" wrapText="1"/>
    </xf>
    <xf numFmtId="164" fontId="3" fillId="0" borderId="3" xfId="0" applyFont="1" applyFill="1" applyBorder="1" applyAlignment="1">
      <alignment horizontal="center" wrapText="1"/>
    </xf>
    <xf numFmtId="164" fontId="8" fillId="0" borderId="3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3" fillId="13" borderId="0" xfId="0" applyFont="1" applyFill="1" applyAlignment="1">
      <alignment horizontal="left" vertical="center" wrapText="1"/>
    </xf>
    <xf numFmtId="164" fontId="6" fillId="0" borderId="3" xfId="0" applyNumberFormat="1" applyFont="1" applyFill="1" applyBorder="1" applyAlignment="1" applyProtection="1">
      <alignment horizontal="center" wrapText="1"/>
      <protection/>
    </xf>
    <xf numFmtId="166" fontId="6" fillId="0" borderId="3" xfId="0" applyNumberFormat="1" applyFont="1" applyFill="1" applyBorder="1" applyAlignment="1" applyProtection="1">
      <alignment horizontal="center" wrapText="1"/>
      <protection/>
    </xf>
    <xf numFmtId="164" fontId="6" fillId="0" borderId="3" xfId="0" applyFont="1" applyFill="1" applyBorder="1" applyAlignment="1">
      <alignment horizontal="left" vertical="center" wrapText="1"/>
    </xf>
    <xf numFmtId="164" fontId="3" fillId="0" borderId="3" xfId="0" applyFont="1" applyFill="1" applyBorder="1" applyAlignment="1">
      <alignment horizontal="center" vertical="center" wrapText="1"/>
    </xf>
    <xf numFmtId="166" fontId="3" fillId="13" borderId="3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32" applyFont="1" applyFill="1" applyBorder="1" applyAlignment="1">
      <alignment horizontal="left" vertical="center" wrapText="1"/>
      <protection/>
    </xf>
    <xf numFmtId="164" fontId="9" fillId="0" borderId="0" xfId="0" applyFont="1" applyAlignment="1">
      <alignment horizontal="left" vertical="center" wrapText="1"/>
    </xf>
    <xf numFmtId="164" fontId="10" fillId="0" borderId="3" xfId="32" applyFont="1" applyFill="1" applyBorder="1" applyAlignment="1">
      <alignment horizontal="center" vertical="center" wrapText="1"/>
      <protection/>
    </xf>
    <xf numFmtId="166" fontId="3" fillId="0" borderId="3" xfId="0" applyNumberFormat="1" applyFont="1" applyFill="1" applyBorder="1" applyAlignment="1">
      <alignment horizont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12" fillId="13" borderId="0" xfId="0" applyFont="1" applyFill="1" applyAlignment="1">
      <alignment horizontal="left" vertical="center" wrapText="1"/>
    </xf>
    <xf numFmtId="164" fontId="12" fillId="0" borderId="3" xfId="0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3" fillId="13" borderId="3" xfId="0" applyFont="1" applyFill="1" applyBorder="1" applyAlignment="1">
      <alignment horizontal="center" wrapText="1"/>
    </xf>
    <xf numFmtId="164" fontId="3" fillId="13" borderId="3" xfId="32" applyFont="1" applyFill="1" applyBorder="1" applyAlignment="1">
      <alignment horizontal="center" vertical="center" wrapText="1"/>
      <protection/>
    </xf>
    <xf numFmtId="168" fontId="3" fillId="13" borderId="3" xfId="0" applyNumberFormat="1" applyFont="1" applyFill="1" applyBorder="1" applyAlignment="1">
      <alignment horizontal="center" vertical="center" wrapText="1"/>
    </xf>
    <xf numFmtId="164" fontId="7" fillId="14" borderId="3" xfId="0" applyFont="1" applyFill="1" applyBorder="1" applyAlignment="1">
      <alignment horizontal="left" vertical="center" wrapText="1"/>
    </xf>
    <xf numFmtId="164" fontId="7" fillId="14" borderId="3" xfId="0" applyFont="1" applyFill="1" applyBorder="1" applyAlignment="1">
      <alignment horizontal="center" wrapText="1"/>
    </xf>
    <xf numFmtId="164" fontId="7" fillId="14" borderId="3" xfId="0" applyFont="1" applyFill="1" applyBorder="1" applyAlignment="1">
      <alignment horizontal="center" vertical="center" wrapText="1"/>
    </xf>
    <xf numFmtId="166" fontId="7" fillId="14" borderId="3" xfId="0" applyNumberFormat="1" applyFont="1" applyFill="1" applyBorder="1" applyAlignment="1">
      <alignment horizontal="center" vertical="center" wrapText="1"/>
    </xf>
    <xf numFmtId="166" fontId="7" fillId="14" borderId="3" xfId="0" applyNumberFormat="1" applyFont="1" applyFill="1" applyBorder="1" applyAlignment="1">
      <alignment horizontal="left" vertical="center" wrapText="1"/>
    </xf>
    <xf numFmtId="169" fontId="7" fillId="14" borderId="3" xfId="0" applyNumberFormat="1" applyFont="1" applyFill="1" applyBorder="1" applyAlignment="1">
      <alignment horizontal="center" vertical="center" wrapText="1"/>
    </xf>
    <xf numFmtId="164" fontId="7" fillId="13" borderId="0" xfId="0" applyFont="1" applyFill="1" applyAlignment="1">
      <alignment horizontal="left" vertical="center" wrapText="1"/>
    </xf>
    <xf numFmtId="164" fontId="6" fillId="0" borderId="3" xfId="0" applyFont="1" applyFill="1" applyBorder="1" applyAlignment="1">
      <alignment horizontal="center" wrapText="1"/>
    </xf>
    <xf numFmtId="164" fontId="0" fillId="0" borderId="3" xfId="32" applyNumberFormat="1" applyFont="1" applyFill="1" applyBorder="1" applyAlignment="1" applyProtection="1">
      <alignment horizontal="center" vertical="center" wrapText="1"/>
      <protection/>
    </xf>
    <xf numFmtId="168" fontId="6" fillId="0" borderId="3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left" vertical="center" wrapText="1"/>
    </xf>
    <xf numFmtId="164" fontId="0" fillId="13" borderId="3" xfId="32" applyNumberFormat="1" applyFont="1" applyFill="1" applyBorder="1" applyAlignment="1" applyProtection="1">
      <alignment horizontal="center" vertical="center" wrapText="1"/>
      <protection/>
    </xf>
    <xf numFmtId="170" fontId="9" fillId="13" borderId="3" xfId="32" applyNumberFormat="1" applyFont="1" applyFill="1" applyBorder="1" applyAlignment="1" applyProtection="1">
      <alignment horizontal="center" vertical="center" wrapText="1"/>
      <protection/>
    </xf>
    <xf numFmtId="164" fontId="1" fillId="0" borderId="3" xfId="32" applyNumberFormat="1" applyFont="1" applyFill="1" applyBorder="1" applyAlignment="1" applyProtection="1">
      <alignment horizontal="center" vertical="center" wrapText="1"/>
      <protection/>
    </xf>
    <xf numFmtId="164" fontId="1" fillId="13" borderId="3" xfId="32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4" fontId="9" fillId="13" borderId="3" xfId="0" applyFont="1" applyFill="1" applyBorder="1" applyAlignment="1">
      <alignment horizontal="center" vertical="center" wrapText="1"/>
    </xf>
    <xf numFmtId="164" fontId="3" fillId="0" borderId="3" xfId="32" applyFont="1" applyFill="1" applyBorder="1" applyAlignment="1">
      <alignment horizontal="center" vertical="center" wrapText="1"/>
      <protection/>
    </xf>
    <xf numFmtId="170" fontId="3" fillId="13" borderId="3" xfId="32" applyNumberFormat="1" applyFont="1" applyFill="1" applyBorder="1" applyAlignment="1">
      <alignment horizontal="center" vertical="center" wrapText="1"/>
      <protection/>
    </xf>
    <xf numFmtId="166" fontId="3" fillId="13" borderId="3" xfId="0" applyNumberFormat="1" applyFont="1" applyFill="1" applyBorder="1" applyAlignment="1">
      <alignment horizontal="center" vertical="center" wrapText="1"/>
    </xf>
    <xf numFmtId="169" fontId="9" fillId="13" borderId="3" xfId="0" applyNumberFormat="1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left" vertical="center" wrapText="1"/>
    </xf>
    <xf numFmtId="169" fontId="3" fillId="0" borderId="3" xfId="0" applyNumberFormat="1" applyFont="1" applyFill="1" applyBorder="1" applyAlignment="1">
      <alignment horizontal="center" vertical="center" wrapText="1"/>
    </xf>
    <xf numFmtId="164" fontId="4" fillId="14" borderId="6" xfId="0" applyFont="1" applyFill="1" applyBorder="1" applyAlignment="1">
      <alignment horizontal="center" wrapText="1"/>
    </xf>
    <xf numFmtId="164" fontId="4" fillId="14" borderId="3" xfId="0" applyFont="1" applyFill="1" applyBorder="1" applyAlignment="1">
      <alignment horizontal="center" vertical="center" wrapText="1"/>
    </xf>
    <xf numFmtId="166" fontId="4" fillId="14" borderId="3" xfId="0" applyNumberFormat="1" applyFont="1" applyFill="1" applyBorder="1" applyAlignment="1">
      <alignment horizontal="left" vertical="center" wrapText="1"/>
    </xf>
    <xf numFmtId="169" fontId="4" fillId="14" borderId="3" xfId="0" applyNumberFormat="1" applyFont="1" applyFill="1" applyBorder="1" applyAlignment="1">
      <alignment horizontal="center" vertical="center" wrapText="1"/>
    </xf>
    <xf numFmtId="164" fontId="4" fillId="14" borderId="0" xfId="0" applyFont="1" applyFill="1" applyAlignment="1">
      <alignment horizontal="left" vertical="center" wrapText="1"/>
    </xf>
    <xf numFmtId="164" fontId="6" fillId="13" borderId="3" xfId="32" applyNumberFormat="1" applyFont="1" applyFill="1" applyBorder="1" applyAlignment="1" applyProtection="1">
      <alignment horizontal="left" vertical="center" wrapText="1"/>
      <protection/>
    </xf>
    <xf numFmtId="164" fontId="9" fillId="0" borderId="6" xfId="0" applyFont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wrapText="1"/>
    </xf>
    <xf numFmtId="166" fontId="0" fillId="0" borderId="0" xfId="0" applyNumberFormat="1" applyAlignment="1">
      <alignment horizontal="center" vertical="center" wrapText="1"/>
    </xf>
    <xf numFmtId="169" fontId="3" fillId="13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wrapText="1"/>
    </xf>
    <xf numFmtId="166" fontId="13" fillId="0" borderId="5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4" fontId="7" fillId="14" borderId="7" xfId="0" applyFont="1" applyFill="1" applyBorder="1" applyAlignment="1">
      <alignment horizontal="left" vertical="center" wrapText="1"/>
    </xf>
    <xf numFmtId="164" fontId="4" fillId="14" borderId="6" xfId="0" applyFont="1" applyFill="1" applyBorder="1" applyAlignment="1">
      <alignment horizontal="left" vertical="center" wrapText="1"/>
    </xf>
    <xf numFmtId="164" fontId="4" fillId="13" borderId="0" xfId="0" applyFont="1" applyFill="1" applyAlignment="1">
      <alignment horizontal="left" vertical="center" wrapText="1"/>
    </xf>
    <xf numFmtId="164" fontId="7" fillId="8" borderId="3" xfId="0" applyFont="1" applyFill="1" applyBorder="1" applyAlignment="1">
      <alignment horizontal="left" vertical="center" wrapText="1"/>
    </xf>
    <xf numFmtId="164" fontId="7" fillId="8" borderId="3" xfId="0" applyFont="1" applyFill="1" applyBorder="1" applyAlignment="1">
      <alignment horizontal="center" vertical="center"/>
    </xf>
    <xf numFmtId="164" fontId="7" fillId="8" borderId="3" xfId="0" applyFont="1" applyFill="1" applyBorder="1" applyAlignment="1">
      <alignment horizontal="center" vertical="center" wrapText="1"/>
    </xf>
    <xf numFmtId="166" fontId="7" fillId="8" borderId="3" xfId="0" applyNumberFormat="1" applyFont="1" applyFill="1" applyBorder="1" applyAlignment="1">
      <alignment horizontal="center" vertical="center" wrapText="1"/>
    </xf>
    <xf numFmtId="166" fontId="7" fillId="8" borderId="3" xfId="0" applyNumberFormat="1" applyFont="1" applyFill="1" applyBorder="1" applyAlignment="1">
      <alignment horizontal="left" vertical="center" wrapText="1"/>
    </xf>
    <xf numFmtId="168" fontId="0" fillId="0" borderId="0" xfId="0" applyNumberFormat="1" applyFill="1" applyAlignment="1">
      <alignment horizontal="center" vertical="center" wrapText="1"/>
    </xf>
    <xf numFmtId="168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166" fontId="14" fillId="0" borderId="0" xfId="0" applyNumberFormat="1" applyFont="1" applyAlignment="1">
      <alignment horizontal="center" vertical="center" wrapText="1"/>
    </xf>
    <xf numFmtId="168" fontId="0" fillId="0" borderId="0" xfId="0" applyNumberForma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164" fontId="0" fillId="0" borderId="2" xfId="0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 vertical="center" wrapText="1"/>
    </xf>
    <xf numFmtId="168" fontId="0" fillId="0" borderId="2" xfId="0" applyNumberFormat="1" applyFont="1" applyFill="1" applyBorder="1" applyAlignment="1">
      <alignment vertical="top" wrapText="1"/>
    </xf>
    <xf numFmtId="164" fontId="0" fillId="0" borderId="2" xfId="0" applyNumberFormat="1" applyFill="1" applyBorder="1" applyAlignment="1">
      <alignment horizontal="left" vertical="center" wrapText="1"/>
    </xf>
    <xf numFmtId="168" fontId="0" fillId="0" borderId="2" xfId="0" applyNumberFormat="1" applyFill="1" applyBorder="1" applyAlignment="1">
      <alignment horizontal="left" vertical="center" wrapText="1"/>
    </xf>
    <xf numFmtId="166" fontId="14" fillId="0" borderId="0" xfId="0" applyNumberFormat="1" applyFont="1" applyFill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left" vertical="center" wrapText="1"/>
    </xf>
    <xf numFmtId="168" fontId="6" fillId="0" borderId="7" xfId="0" applyNumberFormat="1" applyFont="1" applyFill="1" applyBorder="1" applyAlignment="1">
      <alignment horizontal="center" vertical="center" wrapText="1"/>
    </xf>
    <xf numFmtId="168" fontId="6" fillId="0" borderId="7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left" vertical="center" wrapText="1"/>
    </xf>
    <xf numFmtId="166" fontId="0" fillId="0" borderId="0" xfId="0" applyNumberFormat="1" applyFill="1" applyAlignment="1">
      <alignment horizontal="left" vertical="center" wrapText="1"/>
    </xf>
    <xf numFmtId="168" fontId="6" fillId="14" borderId="3" xfId="0" applyNumberFormat="1" applyFont="1" applyFill="1" applyBorder="1" applyAlignment="1">
      <alignment horizontal="center" vertical="center" wrapText="1"/>
    </xf>
    <xf numFmtId="166" fontId="6" fillId="14" borderId="5" xfId="0" applyNumberFormat="1" applyFont="1" applyFill="1" applyBorder="1" applyAlignment="1">
      <alignment horizontal="center" vertical="center" wrapText="1"/>
    </xf>
    <xf numFmtId="166" fontId="13" fillId="14" borderId="0" xfId="0" applyNumberFormat="1" applyFont="1" applyFill="1" applyBorder="1" applyAlignment="1">
      <alignment horizontal="center" vertical="center" wrapText="1"/>
    </xf>
    <xf numFmtId="164" fontId="6" fillId="14" borderId="0" xfId="0" applyFont="1" applyFill="1" applyBorder="1" applyAlignment="1">
      <alignment horizontal="left" vertical="center" wrapText="1"/>
    </xf>
    <xf numFmtId="166" fontId="6" fillId="14" borderId="0" xfId="0" applyNumberFormat="1" applyFont="1" applyFill="1" applyBorder="1" applyAlignment="1">
      <alignment horizontal="left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8" fontId="14" fillId="0" borderId="3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6" fontId="14" fillId="0" borderId="8" xfId="0" applyNumberFormat="1" applyFont="1" applyFill="1" applyBorder="1" applyAlignment="1">
      <alignment horizontal="center" vertical="center" wrapText="1"/>
    </xf>
    <xf numFmtId="166" fontId="17" fillId="0" borderId="3" xfId="32" applyNumberFormat="1" applyFont="1" applyFill="1" applyBorder="1" applyAlignment="1" applyProtection="1">
      <alignment horizontal="center" vertical="center" wrapText="1"/>
      <protection/>
    </xf>
    <xf numFmtId="166" fontId="18" fillId="13" borderId="0" xfId="0" applyNumberFormat="1" applyFont="1" applyFill="1" applyBorder="1" applyAlignment="1">
      <alignment horizontal="center" vertical="center" wrapText="1"/>
    </xf>
    <xf numFmtId="164" fontId="7" fillId="13" borderId="0" xfId="0" applyFont="1" applyFill="1" applyBorder="1" applyAlignment="1">
      <alignment horizontal="left" vertical="center" wrapText="1"/>
    </xf>
    <xf numFmtId="166" fontId="7" fillId="13" borderId="0" xfId="0" applyNumberFormat="1" applyFont="1" applyFill="1" applyBorder="1" applyAlignment="1">
      <alignment horizontal="center" vertical="center" wrapText="1"/>
    </xf>
    <xf numFmtId="164" fontId="7" fillId="13" borderId="0" xfId="0" applyFont="1" applyFill="1" applyAlignment="1">
      <alignment horizontal="left" vertical="center" wrapText="1"/>
    </xf>
    <xf numFmtId="166" fontId="13" fillId="0" borderId="3" xfId="0" applyNumberFormat="1" applyFont="1" applyFill="1" applyBorder="1" applyAlignment="1" applyProtection="1">
      <alignment horizontal="center" vertical="center" wrapText="1"/>
      <protection/>
    </xf>
    <xf numFmtId="168" fontId="13" fillId="0" borderId="3" xfId="0" applyNumberFormat="1" applyFont="1" applyFill="1" applyBorder="1" applyAlignment="1" applyProtection="1">
      <alignment horizontal="center" vertical="center" wrapText="1"/>
      <protection/>
    </xf>
    <xf numFmtId="165" fontId="13" fillId="0" borderId="3" xfId="0" applyNumberFormat="1" applyFont="1" applyFill="1" applyBorder="1" applyAlignment="1" applyProtection="1">
      <alignment horizontal="center" vertical="center" wrapText="1"/>
      <protection/>
    </xf>
    <xf numFmtId="164" fontId="13" fillId="0" borderId="3" xfId="0" applyNumberFormat="1" applyFont="1" applyFill="1" applyBorder="1" applyAlignment="1" applyProtection="1">
      <alignment horizontal="center" vertical="center" wrapText="1"/>
      <protection/>
    </xf>
    <xf numFmtId="166" fontId="13" fillId="0" borderId="8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6" fontId="14" fillId="0" borderId="3" xfId="0" applyNumberFormat="1" applyFont="1" applyBorder="1" applyAlignment="1">
      <alignment horizontal="center" vertical="center" wrapText="1"/>
    </xf>
    <xf numFmtId="166" fontId="13" fillId="13" borderId="3" xfId="0" applyNumberFormat="1" applyFont="1" applyFill="1" applyBorder="1" applyAlignment="1">
      <alignment horizontal="center" vertical="center" wrapText="1"/>
    </xf>
    <xf numFmtId="166" fontId="18" fillId="13" borderId="3" xfId="0" applyNumberFormat="1" applyFont="1" applyFill="1" applyBorder="1" applyAlignment="1">
      <alignment horizontal="center" vertical="center" wrapText="1"/>
    </xf>
    <xf numFmtId="168" fontId="18" fillId="13" borderId="3" xfId="0" applyNumberFormat="1" applyFont="1" applyFill="1" applyBorder="1" applyAlignment="1">
      <alignment horizontal="center" vertical="center" wrapText="1"/>
    </xf>
    <xf numFmtId="165" fontId="13" fillId="13" borderId="3" xfId="0" applyNumberFormat="1" applyFont="1" applyFill="1" applyBorder="1" applyAlignment="1">
      <alignment horizontal="center" vertical="center" wrapText="1"/>
    </xf>
    <xf numFmtId="164" fontId="18" fillId="13" borderId="3" xfId="0" applyNumberFormat="1" applyFont="1" applyFill="1" applyBorder="1" applyAlignment="1">
      <alignment horizontal="center" vertical="center" wrapText="1"/>
    </xf>
    <xf numFmtId="166" fontId="13" fillId="0" borderId="8" xfId="0" applyNumberFormat="1" applyFont="1" applyFill="1" applyBorder="1" applyAlignment="1">
      <alignment horizontal="center" vertical="center" wrapText="1"/>
    </xf>
    <xf numFmtId="166" fontId="8" fillId="13" borderId="0" xfId="0" applyNumberFormat="1" applyFont="1" applyFill="1" applyBorder="1" applyAlignment="1">
      <alignment horizontal="center" vertical="center" wrapText="1"/>
    </xf>
    <xf numFmtId="164" fontId="8" fillId="13" borderId="0" xfId="0" applyFont="1" applyFill="1" applyBorder="1" applyAlignment="1">
      <alignment horizontal="left" vertical="center" wrapText="1"/>
    </xf>
    <xf numFmtId="164" fontId="8" fillId="13" borderId="0" xfId="0" applyFont="1" applyFill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left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left" vertical="center" wrapText="1"/>
    </xf>
    <xf numFmtId="168" fontId="9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164" fontId="7" fillId="14" borderId="5" xfId="0" applyFont="1" applyFill="1" applyBorder="1" applyAlignment="1">
      <alignment horizontal="left" vertical="center" wrapText="1"/>
    </xf>
    <xf numFmtId="168" fontId="4" fillId="14" borderId="3" xfId="0" applyNumberFormat="1" applyFont="1" applyFill="1" applyBorder="1" applyAlignment="1">
      <alignment horizontal="center" vertical="center" wrapText="1"/>
    </xf>
    <xf numFmtId="168" fontId="4" fillId="14" borderId="0" xfId="0" applyNumberFormat="1" applyFont="1" applyFill="1" applyBorder="1" applyAlignment="1">
      <alignment horizontal="center" vertical="center" wrapText="1"/>
    </xf>
    <xf numFmtId="164" fontId="4" fillId="14" borderId="0" xfId="0" applyFont="1" applyFill="1" applyBorder="1" applyAlignment="1">
      <alignment horizontal="left" vertical="center" wrapText="1"/>
    </xf>
    <xf numFmtId="166" fontId="4" fillId="14" borderId="0" xfId="0" applyNumberFormat="1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168" fontId="4" fillId="0" borderId="8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left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4" fontId="0" fillId="0" borderId="6" xfId="0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Border="1" applyAlignment="1">
      <alignment horizontal="left" vertical="center" wrapText="1"/>
    </xf>
    <xf numFmtId="166" fontId="9" fillId="13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66" fontId="19" fillId="14" borderId="0" xfId="0" applyNumberFormat="1" applyFont="1" applyFill="1" applyBorder="1" applyAlignment="1">
      <alignment horizontal="center" vertical="center" wrapText="1"/>
    </xf>
    <xf numFmtId="164" fontId="13" fillId="13" borderId="3" xfId="0" applyFont="1" applyFill="1" applyBorder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 wrapText="1"/>
    </xf>
    <xf numFmtId="168" fontId="19" fillId="13" borderId="3" xfId="0" applyNumberFormat="1" applyFont="1" applyFill="1" applyBorder="1" applyAlignment="1">
      <alignment horizontal="center" vertical="center" wrapText="1"/>
    </xf>
    <xf numFmtId="166" fontId="14" fillId="13" borderId="3" xfId="0" applyNumberFormat="1" applyFont="1" applyFill="1" applyBorder="1" applyAlignment="1">
      <alignment horizontal="center" vertical="center" wrapText="1"/>
    </xf>
    <xf numFmtId="168" fontId="14" fillId="13" borderId="3" xfId="0" applyNumberFormat="1" applyFont="1" applyFill="1" applyBorder="1" applyAlignment="1">
      <alignment horizontal="center" vertical="center" wrapText="1"/>
    </xf>
    <xf numFmtId="166" fontId="14" fillId="13" borderId="8" xfId="0" applyNumberFormat="1" applyFont="1" applyFill="1" applyBorder="1" applyAlignment="1">
      <alignment horizontal="center" vertical="center" wrapText="1"/>
    </xf>
    <xf numFmtId="164" fontId="19" fillId="13" borderId="0" xfId="0" applyFont="1" applyFill="1" applyBorder="1" applyAlignment="1">
      <alignment horizontal="left" vertical="center" wrapText="1"/>
    </xf>
    <xf numFmtId="166" fontId="19" fillId="13" borderId="0" xfId="0" applyNumberFormat="1" applyFont="1" applyFill="1" applyBorder="1" applyAlignment="1">
      <alignment horizontal="center" vertical="center" wrapText="1"/>
    </xf>
    <xf numFmtId="164" fontId="19" fillId="13" borderId="0" xfId="0" applyFont="1" applyFill="1" applyAlignment="1">
      <alignment horizontal="left" vertical="center" wrapText="1"/>
    </xf>
    <xf numFmtId="166" fontId="18" fillId="8" borderId="0" xfId="0" applyNumberFormat="1" applyFont="1" applyFill="1" applyBorder="1" applyAlignment="1">
      <alignment horizontal="center" vertical="center" wrapText="1"/>
    </xf>
    <xf numFmtId="164" fontId="7" fillId="8" borderId="0" xfId="0" applyFont="1" applyFill="1" applyBorder="1" applyAlignment="1">
      <alignment horizontal="left" vertical="center" wrapText="1"/>
    </xf>
    <xf numFmtId="166" fontId="7" fillId="8" borderId="0" xfId="0" applyNumberFormat="1" applyFont="1" applyFill="1" applyBorder="1" applyAlignment="1">
      <alignment horizontal="center" vertical="center" wrapText="1"/>
    </xf>
    <xf numFmtId="164" fontId="7" fillId="8" borderId="0" xfId="0" applyFont="1" applyFill="1" applyAlignment="1">
      <alignment horizontal="left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6" fillId="0" borderId="9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left" vertical="center" wrapText="1"/>
    </xf>
    <xf numFmtId="164" fontId="3" fillId="0" borderId="6" xfId="0" applyFont="1" applyFill="1" applyBorder="1" applyAlignment="1">
      <alignment horizontal="left" vertical="center" wrapText="1"/>
    </xf>
    <xf numFmtId="164" fontId="0" fillId="0" borderId="6" xfId="0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14" fillId="0" borderId="0" xfId="0" applyFont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7" fillId="14" borderId="3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/>
    </xf>
    <xf numFmtId="168" fontId="0" fillId="0" borderId="3" xfId="0" applyNumberFormat="1" applyFont="1" applyFill="1" applyBorder="1" applyAlignment="1">
      <alignment horizontal="left" vertical="top" wrapText="1"/>
    </xf>
    <xf numFmtId="164" fontId="0" fillId="0" borderId="0" xfId="0" applyFont="1" applyAlignment="1">
      <alignment/>
    </xf>
    <xf numFmtId="168" fontId="6" fillId="0" borderId="3" xfId="0" applyNumberFormat="1" applyFont="1" applyFill="1" applyBorder="1" applyAlignment="1">
      <alignment horizontal="center" vertical="center"/>
    </xf>
    <xf numFmtId="168" fontId="6" fillId="0" borderId="3" xfId="0" applyNumberFormat="1" applyFont="1" applyFill="1" applyBorder="1" applyAlignment="1">
      <alignment horizontal="left" vertical="center"/>
    </xf>
    <xf numFmtId="164" fontId="6" fillId="0" borderId="3" xfId="32" applyFont="1" applyFill="1" applyBorder="1" applyAlignment="1">
      <alignment horizontal="center" vertical="center" wrapText="1"/>
      <protection/>
    </xf>
    <xf numFmtId="164" fontId="14" fillId="0" borderId="0" xfId="0" applyFont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 2" xfId="20"/>
    <cellStyle name="20% — акцент2 2" xfId="21"/>
    <cellStyle name="20% — акцент3 2" xfId="22"/>
    <cellStyle name="20% — акцент4 2" xfId="23"/>
    <cellStyle name="20% — акцент5 2" xfId="24"/>
    <cellStyle name="20% — акцент6 2" xfId="25"/>
    <cellStyle name="40% — акцент1 2" xfId="26"/>
    <cellStyle name="40% — акцент2 2" xfId="27"/>
    <cellStyle name="40% — акцент3 2" xfId="28"/>
    <cellStyle name="40% — акцент4 2" xfId="29"/>
    <cellStyle name="40% — акцент5 2" xfId="30"/>
    <cellStyle name="40% — акцент6 2" xfId="31"/>
    <cellStyle name="Обычный 2" xfId="32"/>
    <cellStyle name="Примечание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tabSelected="1" zoomScale="90" zoomScaleNormal="90" workbookViewId="0" topLeftCell="A1">
      <selection activeCell="A2" sqref="A2"/>
    </sheetView>
  </sheetViews>
  <sheetFormatPr defaultColWidth="9.33203125" defaultRowHeight="12.75"/>
  <cols>
    <col min="1" max="1" width="5.33203125" style="1" customWidth="1"/>
    <col min="2" max="2" width="73.66015625" style="2" customWidth="1"/>
    <col min="3" max="3" width="9.83203125" style="3" customWidth="1"/>
    <col min="4" max="4" width="7" style="1" customWidth="1"/>
    <col min="5" max="5" width="12.5" style="1" customWidth="1"/>
    <col min="6" max="7" width="9.5" style="1" customWidth="1"/>
    <col min="8" max="8" width="11.5" style="4" customWidth="1"/>
    <col min="9" max="10" width="12.83203125" style="4" customWidth="1"/>
    <col min="11" max="11" width="9.5" style="5" customWidth="1"/>
    <col min="12" max="12" width="14.33203125" style="1" customWidth="1"/>
    <col min="13" max="13" width="11.83203125" style="1" customWidth="1"/>
    <col min="14" max="14" width="9.66015625" style="1" customWidth="1"/>
    <col min="15" max="15" width="14.83203125" style="2" customWidth="1"/>
    <col min="16" max="16" width="12.33203125" style="6" customWidth="1"/>
    <col min="17" max="17" width="11.5" style="2" customWidth="1"/>
    <col min="18" max="18" width="9.5" style="1" customWidth="1"/>
    <col min="19" max="19" width="11.66015625" style="2" customWidth="1"/>
    <col min="20" max="20" width="13.66015625" style="2" customWidth="1"/>
    <col min="21" max="22" width="11.66015625" style="2" customWidth="1"/>
    <col min="23" max="16384" width="9.33203125" style="2" customWidth="1"/>
  </cols>
  <sheetData>
    <row r="1" spans="1:18" s="8" customFormat="1" ht="36" customHeight="1">
      <c r="A1" s="7"/>
      <c r="C1" s="3"/>
      <c r="D1" s="7"/>
      <c r="E1" s="7"/>
      <c r="F1" s="7"/>
      <c r="G1" s="7"/>
      <c r="H1" s="9"/>
      <c r="I1" s="9"/>
      <c r="J1" s="9"/>
      <c r="K1" s="10"/>
      <c r="L1" s="7"/>
      <c r="M1" s="7"/>
      <c r="N1" s="7"/>
      <c r="O1" s="11" t="s">
        <v>0</v>
      </c>
      <c r="P1" s="11"/>
      <c r="Q1" s="11"/>
      <c r="R1" s="11"/>
    </row>
    <row r="2" spans="1:18" s="8" customFormat="1" ht="54" customHeight="1">
      <c r="A2" s="12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4"/>
      <c r="L2" s="13"/>
      <c r="M2" s="13"/>
      <c r="N2" s="14"/>
      <c r="O2" s="13"/>
      <c r="P2" s="13"/>
      <c r="Q2" s="13"/>
      <c r="R2" s="13"/>
    </row>
    <row r="3" spans="1:18" s="8" customFormat="1" ht="18.75" customHeight="1">
      <c r="A3" s="15" t="s">
        <v>2</v>
      </c>
      <c r="B3" s="15"/>
      <c r="C3" s="15"/>
      <c r="D3" s="15"/>
      <c r="E3" s="15"/>
      <c r="F3" s="15"/>
      <c r="G3" s="15"/>
      <c r="H3" s="15"/>
      <c r="I3" s="16"/>
      <c r="J3" s="16"/>
      <c r="K3" s="17"/>
      <c r="L3" s="16"/>
      <c r="M3" s="16"/>
      <c r="N3" s="16"/>
      <c r="O3" s="16"/>
      <c r="P3" s="16"/>
      <c r="Q3" s="16"/>
      <c r="R3" s="16"/>
    </row>
    <row r="4" spans="1:18" ht="14.25" customHeight="1">
      <c r="A4" s="18" t="s">
        <v>3</v>
      </c>
      <c r="B4" s="18" t="s">
        <v>4</v>
      </c>
      <c r="C4" s="18" t="s">
        <v>5</v>
      </c>
      <c r="D4" s="18"/>
      <c r="E4" s="19" t="s">
        <v>6</v>
      </c>
      <c r="F4" s="19" t="s">
        <v>7</v>
      </c>
      <c r="G4" s="19" t="s">
        <v>8</v>
      </c>
      <c r="H4" s="20" t="s">
        <v>9</v>
      </c>
      <c r="I4" s="21" t="s">
        <v>10</v>
      </c>
      <c r="J4" s="21"/>
      <c r="K4" s="22" t="s">
        <v>11</v>
      </c>
      <c r="L4" s="18" t="s">
        <v>12</v>
      </c>
      <c r="M4" s="18"/>
      <c r="N4" s="18"/>
      <c r="O4" s="18"/>
      <c r="P4" s="23" t="s">
        <v>13</v>
      </c>
      <c r="Q4" s="24" t="s">
        <v>14</v>
      </c>
      <c r="R4" s="19" t="s">
        <v>15</v>
      </c>
    </row>
    <row r="5" spans="1:18" ht="88.5" customHeight="1">
      <c r="A5" s="18"/>
      <c r="B5" s="18"/>
      <c r="C5" s="19" t="s">
        <v>16</v>
      </c>
      <c r="D5" s="19" t="s">
        <v>17</v>
      </c>
      <c r="E5" s="19"/>
      <c r="F5" s="19"/>
      <c r="G5" s="19"/>
      <c r="H5" s="20"/>
      <c r="I5" s="20" t="s">
        <v>18</v>
      </c>
      <c r="J5" s="20" t="s">
        <v>19</v>
      </c>
      <c r="K5" s="22"/>
      <c r="L5" s="24" t="s">
        <v>18</v>
      </c>
      <c r="M5" s="19" t="s">
        <v>20</v>
      </c>
      <c r="N5" s="19" t="s">
        <v>21</v>
      </c>
      <c r="O5" s="24" t="s">
        <v>22</v>
      </c>
      <c r="P5" s="23"/>
      <c r="Q5" s="24"/>
      <c r="R5" s="19"/>
    </row>
    <row r="6" spans="1:18" ht="15" customHeight="1">
      <c r="A6" s="18"/>
      <c r="B6" s="18"/>
      <c r="C6" s="19"/>
      <c r="D6" s="19"/>
      <c r="E6" s="19"/>
      <c r="F6" s="19"/>
      <c r="G6" s="19"/>
      <c r="H6" s="21" t="s">
        <v>23</v>
      </c>
      <c r="I6" s="21" t="s">
        <v>23</v>
      </c>
      <c r="J6" s="21" t="s">
        <v>23</v>
      </c>
      <c r="K6" s="25" t="s">
        <v>24</v>
      </c>
      <c r="L6" s="26" t="s">
        <v>25</v>
      </c>
      <c r="M6" s="18" t="s">
        <v>25</v>
      </c>
      <c r="N6" s="18" t="s">
        <v>25</v>
      </c>
      <c r="O6" s="26" t="s">
        <v>25</v>
      </c>
      <c r="P6" s="27" t="s">
        <v>26</v>
      </c>
      <c r="Q6" s="26" t="s">
        <v>26</v>
      </c>
      <c r="R6" s="19"/>
    </row>
    <row r="7" spans="1:18" ht="12.75" customHeight="1">
      <c r="A7" s="28" t="s">
        <v>27</v>
      </c>
      <c r="B7" s="28" t="s">
        <v>28</v>
      </c>
      <c r="C7" s="29" t="s">
        <v>29</v>
      </c>
      <c r="D7" s="28" t="s">
        <v>30</v>
      </c>
      <c r="E7" s="28" t="s">
        <v>31</v>
      </c>
      <c r="F7" s="28" t="s">
        <v>32</v>
      </c>
      <c r="G7" s="28" t="s">
        <v>33</v>
      </c>
      <c r="H7" s="30" t="s">
        <v>34</v>
      </c>
      <c r="I7" s="30" t="s">
        <v>35</v>
      </c>
      <c r="J7" s="30" t="s">
        <v>36</v>
      </c>
      <c r="K7" s="31" t="s">
        <v>37</v>
      </c>
      <c r="L7" s="32" t="s">
        <v>38</v>
      </c>
      <c r="M7" s="28" t="s">
        <v>39</v>
      </c>
      <c r="N7" s="28" t="s">
        <v>40</v>
      </c>
      <c r="O7" s="32" t="s">
        <v>41</v>
      </c>
      <c r="P7" s="33" t="s">
        <v>42</v>
      </c>
      <c r="Q7" s="32" t="s">
        <v>43</v>
      </c>
      <c r="R7" s="28" t="s">
        <v>44</v>
      </c>
    </row>
    <row r="8" spans="1:18" s="42" customFormat="1" ht="12.75" customHeight="1">
      <c r="A8" s="34"/>
      <c r="B8" s="35" t="s">
        <v>45</v>
      </c>
      <c r="C8" s="36"/>
      <c r="D8" s="34"/>
      <c r="E8" s="34"/>
      <c r="F8" s="34"/>
      <c r="G8" s="34"/>
      <c r="H8" s="37"/>
      <c r="I8" s="37"/>
      <c r="J8" s="37"/>
      <c r="K8" s="34"/>
      <c r="L8" s="38"/>
      <c r="M8" s="38"/>
      <c r="N8" s="38"/>
      <c r="O8" s="39"/>
      <c r="P8" s="40"/>
      <c r="Q8" s="41"/>
      <c r="R8" s="34"/>
    </row>
    <row r="9" spans="1:20" s="54" customFormat="1" ht="12.75" customHeight="1">
      <c r="A9" s="43">
        <v>1</v>
      </c>
      <c r="B9" s="44" t="s">
        <v>46</v>
      </c>
      <c r="C9" s="45">
        <v>1937</v>
      </c>
      <c r="D9" s="46"/>
      <c r="E9" s="47" t="s">
        <v>47</v>
      </c>
      <c r="F9" s="48">
        <v>4</v>
      </c>
      <c r="G9" s="48">
        <v>4</v>
      </c>
      <c r="H9" s="49">
        <v>2090.9</v>
      </c>
      <c r="I9" s="49">
        <v>1842.1</v>
      </c>
      <c r="J9" s="46">
        <v>1484.3</v>
      </c>
      <c r="K9" s="45">
        <v>38</v>
      </c>
      <c r="L9" s="49">
        <v>9338551.74</v>
      </c>
      <c r="M9" s="50">
        <v>0</v>
      </c>
      <c r="N9" s="50">
        <v>0</v>
      </c>
      <c r="O9" s="51">
        <f>L9</f>
        <v>9338551.74</v>
      </c>
      <c r="P9" s="52">
        <f>O9/I9</f>
        <v>5069.514000325716</v>
      </c>
      <c r="Q9" s="46">
        <v>11111.76</v>
      </c>
      <c r="R9" s="46">
        <v>2021</v>
      </c>
      <c r="S9" s="53"/>
      <c r="T9"/>
    </row>
    <row r="10" spans="1:18" s="67" customFormat="1" ht="12.75" customHeight="1">
      <c r="A10" s="55">
        <f aca="true" t="shared" si="0" ref="A10:A23">A9+1</f>
        <v>2</v>
      </c>
      <c r="B10" s="56" t="s">
        <v>48</v>
      </c>
      <c r="C10" s="57">
        <v>1951</v>
      </c>
      <c r="D10" s="58"/>
      <c r="E10" s="56" t="s">
        <v>47</v>
      </c>
      <c r="F10" s="59">
        <v>2</v>
      </c>
      <c r="G10" s="59">
        <v>1</v>
      </c>
      <c r="H10" s="60">
        <v>1308.5</v>
      </c>
      <c r="I10" s="60">
        <v>1181.9</v>
      </c>
      <c r="J10" s="60">
        <v>0</v>
      </c>
      <c r="K10" s="61">
        <v>8</v>
      </c>
      <c r="L10" s="62">
        <v>6374104.890000001</v>
      </c>
      <c r="M10" s="63">
        <v>0</v>
      </c>
      <c r="N10" s="63">
        <v>0</v>
      </c>
      <c r="O10" s="64">
        <v>6374104.890000001</v>
      </c>
      <c r="P10" s="65">
        <v>5393.1</v>
      </c>
      <c r="Q10" s="66">
        <v>11111.76</v>
      </c>
      <c r="R10" s="46">
        <v>2021</v>
      </c>
    </row>
    <row r="11" spans="1:18" s="54" customFormat="1" ht="12.75" customHeight="1">
      <c r="A11" s="55">
        <f t="shared" si="0"/>
        <v>3</v>
      </c>
      <c r="B11" s="47" t="s">
        <v>49</v>
      </c>
      <c r="C11" s="48">
        <v>1954</v>
      </c>
      <c r="D11" s="25"/>
      <c r="E11" s="47" t="s">
        <v>47</v>
      </c>
      <c r="F11" s="48">
        <v>3</v>
      </c>
      <c r="G11" s="68">
        <v>3</v>
      </c>
      <c r="H11" s="50">
        <v>1999.2</v>
      </c>
      <c r="I11" s="50">
        <v>1819.38</v>
      </c>
      <c r="J11" s="48">
        <v>1607.9</v>
      </c>
      <c r="K11" s="68">
        <v>20</v>
      </c>
      <c r="L11" s="50">
        <v>9812100</v>
      </c>
      <c r="M11" s="50">
        <v>0</v>
      </c>
      <c r="N11" s="50">
        <v>0</v>
      </c>
      <c r="O11" s="50">
        <f aca="true" t="shared" si="1" ref="O11:O14">L11</f>
        <v>9812100</v>
      </c>
      <c r="P11" s="52">
        <f aca="true" t="shared" si="2" ref="P11:P14">O11/I11</f>
        <v>5393.100946476272</v>
      </c>
      <c r="Q11" s="48">
        <v>11111.76</v>
      </c>
      <c r="R11" s="46">
        <v>2021</v>
      </c>
    </row>
    <row r="12" spans="1:18" s="54" customFormat="1" ht="12.75" customHeight="1">
      <c r="A12" s="55">
        <f t="shared" si="0"/>
        <v>4</v>
      </c>
      <c r="B12" s="56" t="s">
        <v>50</v>
      </c>
      <c r="C12" s="57">
        <v>1946</v>
      </c>
      <c r="D12" s="25"/>
      <c r="E12" s="47" t="s">
        <v>47</v>
      </c>
      <c r="F12" s="48">
        <v>2</v>
      </c>
      <c r="G12" s="68">
        <v>4</v>
      </c>
      <c r="H12" s="50">
        <v>1292.7</v>
      </c>
      <c r="I12" s="50">
        <v>1194</v>
      </c>
      <c r="J12" s="50">
        <v>1137.65</v>
      </c>
      <c r="K12" s="68">
        <v>11</v>
      </c>
      <c r="L12" s="50">
        <v>6052999.72</v>
      </c>
      <c r="M12" s="50">
        <v>0</v>
      </c>
      <c r="N12" s="50">
        <v>0</v>
      </c>
      <c r="O12" s="69">
        <f t="shared" si="1"/>
        <v>6052999.72</v>
      </c>
      <c r="P12" s="52">
        <f t="shared" si="2"/>
        <v>5069.514003350084</v>
      </c>
      <c r="Q12" s="48">
        <v>11111.76</v>
      </c>
      <c r="R12" s="46">
        <v>2021</v>
      </c>
    </row>
    <row r="13" spans="1:18" s="54" customFormat="1" ht="12.75" customHeight="1">
      <c r="A13" s="55">
        <f t="shared" si="0"/>
        <v>5</v>
      </c>
      <c r="B13" s="70" t="s">
        <v>51</v>
      </c>
      <c r="C13" s="18" t="s">
        <v>52</v>
      </c>
      <c r="D13" s="25"/>
      <c r="E13" s="47" t="s">
        <v>47</v>
      </c>
      <c r="F13" s="48">
        <v>2</v>
      </c>
      <c r="G13" s="68">
        <v>1</v>
      </c>
      <c r="H13" s="50">
        <v>336.4</v>
      </c>
      <c r="I13" s="50">
        <v>309.9</v>
      </c>
      <c r="J13" s="48">
        <v>193.8</v>
      </c>
      <c r="K13" s="68">
        <v>8</v>
      </c>
      <c r="L13" s="49">
        <v>1671321.6899999997</v>
      </c>
      <c r="M13" s="50">
        <v>0</v>
      </c>
      <c r="N13" s="50">
        <v>0</v>
      </c>
      <c r="O13" s="50">
        <f t="shared" si="1"/>
        <v>1671321.6899999997</v>
      </c>
      <c r="P13" s="52">
        <f t="shared" si="2"/>
        <v>5393.099999999999</v>
      </c>
      <c r="Q13" s="48">
        <v>11111.76</v>
      </c>
      <c r="R13" s="46">
        <v>2021</v>
      </c>
    </row>
    <row r="14" spans="1:18" s="54" customFormat="1" ht="12.75" customHeight="1">
      <c r="A14" s="55">
        <f t="shared" si="0"/>
        <v>6</v>
      </c>
      <c r="B14" s="56" t="s">
        <v>53</v>
      </c>
      <c r="C14" s="57">
        <v>1954</v>
      </c>
      <c r="D14" s="55"/>
      <c r="E14" s="56" t="s">
        <v>47</v>
      </c>
      <c r="F14" s="59">
        <v>2</v>
      </c>
      <c r="G14" s="59">
        <v>2</v>
      </c>
      <c r="H14" s="50">
        <v>840.4</v>
      </c>
      <c r="I14" s="50">
        <v>777.9</v>
      </c>
      <c r="J14" s="48">
        <v>337.8</v>
      </c>
      <c r="K14" s="68">
        <v>13</v>
      </c>
      <c r="L14" s="49">
        <v>3943574.94</v>
      </c>
      <c r="M14" s="50">
        <v>0</v>
      </c>
      <c r="N14" s="50">
        <v>0</v>
      </c>
      <c r="O14" s="51">
        <f t="shared" si="1"/>
        <v>3943574.94</v>
      </c>
      <c r="P14" s="52">
        <f t="shared" si="2"/>
        <v>5069.513999228693</v>
      </c>
      <c r="Q14" s="46">
        <v>11111.76</v>
      </c>
      <c r="R14" s="46">
        <v>2021</v>
      </c>
    </row>
    <row r="15" spans="1:18" s="67" customFormat="1" ht="12.75" customHeight="1">
      <c r="A15" s="55">
        <f t="shared" si="0"/>
        <v>7</v>
      </c>
      <c r="B15" s="56" t="s">
        <v>54</v>
      </c>
      <c r="C15" s="57">
        <v>1953</v>
      </c>
      <c r="D15" s="55"/>
      <c r="E15" s="56" t="s">
        <v>47</v>
      </c>
      <c r="F15" s="59">
        <v>2</v>
      </c>
      <c r="G15" s="59">
        <v>2</v>
      </c>
      <c r="H15" s="71">
        <v>543.3</v>
      </c>
      <c r="I15" s="71">
        <v>498.5</v>
      </c>
      <c r="J15" s="60">
        <v>346.1</v>
      </c>
      <c r="K15" s="57">
        <v>8</v>
      </c>
      <c r="L15" s="62">
        <v>2688460.35</v>
      </c>
      <c r="M15" s="63">
        <v>0</v>
      </c>
      <c r="N15" s="63">
        <v>0</v>
      </c>
      <c r="O15" s="64">
        <v>2688460.35</v>
      </c>
      <c r="P15" s="65">
        <v>5393.1</v>
      </c>
      <c r="Q15" s="66">
        <v>11111.76</v>
      </c>
      <c r="R15" s="46">
        <v>2021</v>
      </c>
    </row>
    <row r="16" spans="1:18" s="54" customFormat="1" ht="12.75" customHeight="1">
      <c r="A16" s="55">
        <f t="shared" si="0"/>
        <v>8</v>
      </c>
      <c r="B16" s="47" t="s">
        <v>55</v>
      </c>
      <c r="C16" s="48">
        <v>1951</v>
      </c>
      <c r="D16" s="25"/>
      <c r="E16" s="47" t="s">
        <v>47</v>
      </c>
      <c r="F16" s="48">
        <v>2</v>
      </c>
      <c r="G16" s="68">
        <v>2</v>
      </c>
      <c r="H16" s="50">
        <v>1329.7</v>
      </c>
      <c r="I16" s="50">
        <v>1204.4</v>
      </c>
      <c r="J16" s="72">
        <v>0</v>
      </c>
      <c r="K16" s="68">
        <v>27</v>
      </c>
      <c r="L16" s="49">
        <v>6495449.640000001</v>
      </c>
      <c r="M16" s="50">
        <v>0</v>
      </c>
      <c r="N16" s="50">
        <v>0</v>
      </c>
      <c r="O16" s="50">
        <v>6495449.640000001</v>
      </c>
      <c r="P16" s="52">
        <f>O16/I16</f>
        <v>5393.1</v>
      </c>
      <c r="Q16" s="48">
        <v>11114.76</v>
      </c>
      <c r="R16" s="46">
        <v>2021</v>
      </c>
    </row>
    <row r="17" spans="1:18" s="54" customFormat="1" ht="12.75" customHeight="1">
      <c r="A17" s="55">
        <f t="shared" si="0"/>
        <v>9</v>
      </c>
      <c r="B17" s="73" t="s">
        <v>56</v>
      </c>
      <c r="C17" s="57">
        <v>1949</v>
      </c>
      <c r="D17" s="25"/>
      <c r="E17" s="47" t="s">
        <v>47</v>
      </c>
      <c r="F17" s="48">
        <v>2</v>
      </c>
      <c r="G17" s="68">
        <v>2</v>
      </c>
      <c r="H17" s="50">
        <v>729.1</v>
      </c>
      <c r="I17" s="50">
        <v>663.8</v>
      </c>
      <c r="J17" s="48">
        <v>623.7</v>
      </c>
      <c r="K17" s="68">
        <v>16</v>
      </c>
      <c r="L17" s="50">
        <v>3365143.39</v>
      </c>
      <c r="M17" s="50">
        <v>0</v>
      </c>
      <c r="N17" s="50">
        <v>0</v>
      </c>
      <c r="O17" s="51">
        <f aca="true" t="shared" si="3" ref="O17:O18">L17</f>
        <v>3365143.39</v>
      </c>
      <c r="P17" s="52">
        <v>5393.1</v>
      </c>
      <c r="Q17" s="48">
        <v>11111.76</v>
      </c>
      <c r="R17" s="46">
        <v>2021</v>
      </c>
    </row>
    <row r="18" spans="1:18" s="54" customFormat="1" ht="12.75" customHeight="1">
      <c r="A18" s="55">
        <f t="shared" si="0"/>
        <v>10</v>
      </c>
      <c r="B18" s="47" t="s">
        <v>57</v>
      </c>
      <c r="C18" s="48">
        <v>1948</v>
      </c>
      <c r="D18" s="25"/>
      <c r="E18" s="47" t="s">
        <v>47</v>
      </c>
      <c r="F18" s="48">
        <v>2</v>
      </c>
      <c r="G18" s="68">
        <v>2</v>
      </c>
      <c r="H18" s="50">
        <v>737.4</v>
      </c>
      <c r="I18" s="50">
        <v>662.82</v>
      </c>
      <c r="J18" s="48">
        <v>647.82</v>
      </c>
      <c r="K18" s="68">
        <v>16</v>
      </c>
      <c r="L18" s="50">
        <v>3432000</v>
      </c>
      <c r="M18" s="50">
        <v>0</v>
      </c>
      <c r="N18" s="50">
        <v>0</v>
      </c>
      <c r="O18" s="50">
        <f t="shared" si="3"/>
        <v>3432000</v>
      </c>
      <c r="P18" s="52">
        <f>O18/I18</f>
        <v>5177.876346519417</v>
      </c>
      <c r="Q18" s="48">
        <v>11111.76</v>
      </c>
      <c r="R18" s="46">
        <v>2021</v>
      </c>
    </row>
    <row r="19" spans="1:18" s="67" customFormat="1" ht="12.75" customHeight="1">
      <c r="A19" s="55">
        <f t="shared" si="0"/>
        <v>11</v>
      </c>
      <c r="B19" s="73" t="s">
        <v>58</v>
      </c>
      <c r="C19" s="57">
        <v>1950</v>
      </c>
      <c r="D19" s="74"/>
      <c r="E19" s="56" t="s">
        <v>47</v>
      </c>
      <c r="F19" s="59">
        <v>2</v>
      </c>
      <c r="G19" s="71">
        <v>1</v>
      </c>
      <c r="H19" s="75">
        <v>518.5</v>
      </c>
      <c r="I19" s="75">
        <v>472.9</v>
      </c>
      <c r="J19" s="75">
        <f>472.9-55.7</f>
        <v>417.2</v>
      </c>
      <c r="K19" s="57">
        <v>10</v>
      </c>
      <c r="L19" s="63">
        <v>2293186.68</v>
      </c>
      <c r="M19" s="63">
        <v>0</v>
      </c>
      <c r="N19" s="63">
        <v>0</v>
      </c>
      <c r="O19" s="76">
        <f>P19*I19</f>
        <v>2293186.6799999997</v>
      </c>
      <c r="P19" s="65">
        <v>4849.2</v>
      </c>
      <c r="Q19" s="66">
        <v>11111.76</v>
      </c>
      <c r="R19" s="46">
        <v>2021</v>
      </c>
    </row>
    <row r="20" spans="1:18" s="78" customFormat="1" ht="12.75" customHeight="1">
      <c r="A20" s="55">
        <f t="shared" si="0"/>
        <v>12</v>
      </c>
      <c r="B20" s="47" t="s">
        <v>59</v>
      </c>
      <c r="C20" s="48">
        <v>1948</v>
      </c>
      <c r="D20" s="77"/>
      <c r="E20" s="47" t="s">
        <v>47</v>
      </c>
      <c r="F20" s="48">
        <v>2</v>
      </c>
      <c r="G20" s="68">
        <v>2</v>
      </c>
      <c r="H20" s="50">
        <v>812</v>
      </c>
      <c r="I20" s="50">
        <v>752.8</v>
      </c>
      <c r="J20" s="72">
        <v>0</v>
      </c>
      <c r="K20" s="68">
        <v>17</v>
      </c>
      <c r="L20" s="49">
        <v>4059925.6799999992</v>
      </c>
      <c r="M20" s="50">
        <v>0</v>
      </c>
      <c r="N20" s="50">
        <v>0</v>
      </c>
      <c r="O20" s="50">
        <v>4059925.6799999992</v>
      </c>
      <c r="P20" s="52">
        <f aca="true" t="shared" si="4" ref="P20:P21">O20/I20</f>
        <v>5393.099999999999</v>
      </c>
      <c r="Q20" s="48">
        <v>11114.76</v>
      </c>
      <c r="R20" s="48">
        <v>2021</v>
      </c>
    </row>
    <row r="21" spans="1:18" s="78" customFormat="1" ht="12.75" customHeight="1">
      <c r="A21" s="55">
        <f t="shared" si="0"/>
        <v>13</v>
      </c>
      <c r="B21" s="47" t="s">
        <v>60</v>
      </c>
      <c r="C21" s="48">
        <v>1948</v>
      </c>
      <c r="D21" s="79"/>
      <c r="E21" s="47" t="s">
        <v>47</v>
      </c>
      <c r="F21" s="48">
        <v>2</v>
      </c>
      <c r="G21" s="68">
        <v>2</v>
      </c>
      <c r="H21" s="50">
        <v>777.6</v>
      </c>
      <c r="I21" s="50">
        <v>723.2</v>
      </c>
      <c r="J21" s="80">
        <v>0</v>
      </c>
      <c r="K21" s="68">
        <v>16</v>
      </c>
      <c r="L21" s="49">
        <v>3900289.92</v>
      </c>
      <c r="M21" s="50">
        <v>0</v>
      </c>
      <c r="N21" s="50">
        <v>0</v>
      </c>
      <c r="O21" s="50">
        <v>3900289.92</v>
      </c>
      <c r="P21" s="52">
        <f t="shared" si="4"/>
        <v>5393.099999999999</v>
      </c>
      <c r="Q21" s="48">
        <v>11114.76</v>
      </c>
      <c r="R21" s="48">
        <v>2021</v>
      </c>
    </row>
    <row r="22" spans="1:18" s="67" customFormat="1" ht="12.75" customHeight="1">
      <c r="A22" s="55">
        <f t="shared" si="0"/>
        <v>14</v>
      </c>
      <c r="B22" s="56" t="s">
        <v>61</v>
      </c>
      <c r="C22" s="57">
        <v>1955</v>
      </c>
      <c r="D22" s="58"/>
      <c r="E22" s="56" t="s">
        <v>47</v>
      </c>
      <c r="F22" s="71">
        <v>2</v>
      </c>
      <c r="G22" s="57">
        <v>1</v>
      </c>
      <c r="H22" s="60">
        <v>326.7</v>
      </c>
      <c r="I22" s="60">
        <v>298.4</v>
      </c>
      <c r="J22" s="60">
        <v>122.8</v>
      </c>
      <c r="K22" s="61">
        <v>9</v>
      </c>
      <c r="L22" s="62">
        <v>1609301.0399999996</v>
      </c>
      <c r="M22" s="63">
        <v>0</v>
      </c>
      <c r="N22" s="63">
        <v>0</v>
      </c>
      <c r="O22" s="64">
        <v>1609301.0399999996</v>
      </c>
      <c r="P22" s="65">
        <v>5393.0999999999985</v>
      </c>
      <c r="Q22" s="66">
        <v>11111.76</v>
      </c>
      <c r="R22" s="46">
        <v>2021</v>
      </c>
    </row>
    <row r="23" spans="1:18" s="67" customFormat="1" ht="12.75" customHeight="1">
      <c r="A23" s="55">
        <f t="shared" si="0"/>
        <v>15</v>
      </c>
      <c r="B23" s="56" t="s">
        <v>62</v>
      </c>
      <c r="C23" s="81">
        <v>1989</v>
      </c>
      <c r="D23" s="55"/>
      <c r="E23" s="56" t="s">
        <v>47</v>
      </c>
      <c r="F23" s="55">
        <v>2</v>
      </c>
      <c r="G23" s="55">
        <v>1</v>
      </c>
      <c r="H23" s="82">
        <v>715.4</v>
      </c>
      <c r="I23" s="82">
        <v>715.4</v>
      </c>
      <c r="J23" s="55">
        <f>I23-174.1</f>
        <v>541.3</v>
      </c>
      <c r="K23" s="83">
        <v>25</v>
      </c>
      <c r="L23" s="63">
        <v>3469117.68</v>
      </c>
      <c r="M23" s="63">
        <v>0</v>
      </c>
      <c r="N23" s="63">
        <v>0</v>
      </c>
      <c r="O23" s="63">
        <v>3469117.68</v>
      </c>
      <c r="P23" s="65">
        <v>5393.0999999999985</v>
      </c>
      <c r="Q23" s="66">
        <v>11111.76</v>
      </c>
      <c r="R23" s="46">
        <v>2021</v>
      </c>
    </row>
    <row r="24" spans="1:18" s="90" customFormat="1" ht="17.25" customHeight="1">
      <c r="A24" s="84" t="s">
        <v>63</v>
      </c>
      <c r="B24" s="84"/>
      <c r="C24" s="85"/>
      <c r="D24" s="86"/>
      <c r="E24" s="86"/>
      <c r="F24" s="86"/>
      <c r="G24" s="86"/>
      <c r="H24" s="87">
        <f>SUM(H9:H23)</f>
        <v>14357.800000000001</v>
      </c>
      <c r="I24" s="87">
        <f>SUM(I9:I23)</f>
        <v>13117.4</v>
      </c>
      <c r="J24" s="87">
        <f>SUM(J9:J23)</f>
        <v>7460.370000000001</v>
      </c>
      <c r="K24" s="87">
        <f>SUM(K9:K23)</f>
        <v>242</v>
      </c>
      <c r="L24" s="87">
        <f>SUM(L9:L23)</f>
        <v>68505527.36</v>
      </c>
      <c r="M24" s="87">
        <f>SUM(M9:M22)</f>
        <v>0</v>
      </c>
      <c r="N24" s="87">
        <f>SUM(N9:N22)</f>
        <v>0</v>
      </c>
      <c r="O24" s="87">
        <f>SUM(O9:O23)</f>
        <v>68505527.36</v>
      </c>
      <c r="P24" s="88"/>
      <c r="Q24" s="88"/>
      <c r="R24" s="89"/>
    </row>
    <row r="25" spans="1:18" s="95" customFormat="1" ht="17.25" customHeight="1">
      <c r="A25" s="18">
        <v>1</v>
      </c>
      <c r="B25" s="47" t="s">
        <v>64</v>
      </c>
      <c r="C25" s="91">
        <v>1951</v>
      </c>
      <c r="D25" s="18"/>
      <c r="E25" s="56" t="s">
        <v>47</v>
      </c>
      <c r="F25" s="18">
        <v>2</v>
      </c>
      <c r="G25" s="18">
        <v>3</v>
      </c>
      <c r="H25" s="92">
        <v>1364.2</v>
      </c>
      <c r="I25" s="92">
        <v>1232.3</v>
      </c>
      <c r="J25" s="26">
        <v>835.2</v>
      </c>
      <c r="K25" s="93">
        <v>28</v>
      </c>
      <c r="L25" s="26">
        <v>6006610.86</v>
      </c>
      <c r="M25" s="63">
        <v>0</v>
      </c>
      <c r="N25" s="63">
        <v>0</v>
      </c>
      <c r="O25" s="26">
        <f aca="true" t="shared" si="5" ref="O25:O37">L25</f>
        <v>6006610.86</v>
      </c>
      <c r="P25" s="26">
        <v>4874.3089020530715</v>
      </c>
      <c r="Q25" s="66">
        <v>11111.76</v>
      </c>
      <c r="R25" s="94">
        <v>2022</v>
      </c>
    </row>
    <row r="26" spans="1:18" s="95" customFormat="1" ht="17.25" customHeight="1">
      <c r="A26" s="18">
        <f aca="true" t="shared" si="6" ref="A26:A40">A25+1</f>
        <v>2</v>
      </c>
      <c r="B26" s="47" t="s">
        <v>65</v>
      </c>
      <c r="C26" s="91">
        <v>1951</v>
      </c>
      <c r="D26" s="18"/>
      <c r="E26" s="56" t="s">
        <v>47</v>
      </c>
      <c r="F26" s="18">
        <v>2</v>
      </c>
      <c r="G26" s="18">
        <v>3</v>
      </c>
      <c r="H26" s="26">
        <v>1318</v>
      </c>
      <c r="I26" s="96">
        <v>1184.5</v>
      </c>
      <c r="J26" s="26">
        <v>1003.6</v>
      </c>
      <c r="K26" s="93">
        <v>24</v>
      </c>
      <c r="L26" s="26">
        <v>6003760.71</v>
      </c>
      <c r="M26" s="63">
        <v>0</v>
      </c>
      <c r="N26" s="63">
        <v>0</v>
      </c>
      <c r="O26" s="26">
        <f t="shared" si="5"/>
        <v>6003760.71</v>
      </c>
      <c r="P26" s="26">
        <v>5068.603385394681</v>
      </c>
      <c r="Q26" s="66">
        <v>11111.76</v>
      </c>
      <c r="R26" s="94">
        <v>2022</v>
      </c>
    </row>
    <row r="27" spans="1:18" s="95" customFormat="1" ht="17.25" customHeight="1">
      <c r="A27" s="18">
        <f t="shared" si="6"/>
        <v>3</v>
      </c>
      <c r="B27" s="47" t="s">
        <v>66</v>
      </c>
      <c r="C27" s="91">
        <v>1956</v>
      </c>
      <c r="D27" s="18"/>
      <c r="E27" s="56" t="s">
        <v>47</v>
      </c>
      <c r="F27" s="18">
        <v>3</v>
      </c>
      <c r="G27" s="18">
        <v>3</v>
      </c>
      <c r="H27" s="92">
        <v>1903.2</v>
      </c>
      <c r="I27" s="92">
        <v>1755</v>
      </c>
      <c r="J27" s="26">
        <v>1678.6</v>
      </c>
      <c r="K27" s="93">
        <v>21</v>
      </c>
      <c r="L27" s="26">
        <v>9220327.01</v>
      </c>
      <c r="M27" s="63">
        <v>0</v>
      </c>
      <c r="N27" s="63">
        <v>0</v>
      </c>
      <c r="O27" s="26">
        <f t="shared" si="5"/>
        <v>9220327.01</v>
      </c>
      <c r="P27" s="26">
        <v>5253.747584045584</v>
      </c>
      <c r="Q27" s="66">
        <v>11111.76</v>
      </c>
      <c r="R27" s="94">
        <v>2022</v>
      </c>
    </row>
    <row r="28" spans="1:18" s="95" customFormat="1" ht="17.25" customHeight="1">
      <c r="A28" s="18">
        <f t="shared" si="6"/>
        <v>4</v>
      </c>
      <c r="B28" s="47" t="s">
        <v>67</v>
      </c>
      <c r="C28" s="91">
        <v>1957</v>
      </c>
      <c r="D28" s="18"/>
      <c r="E28" s="56" t="s">
        <v>47</v>
      </c>
      <c r="F28" s="18">
        <v>2</v>
      </c>
      <c r="G28" s="18">
        <v>2</v>
      </c>
      <c r="H28" s="96">
        <v>813.2</v>
      </c>
      <c r="I28" s="96">
        <v>745.7</v>
      </c>
      <c r="J28" s="26">
        <v>555.2800000000001</v>
      </c>
      <c r="K28" s="93">
        <v>16</v>
      </c>
      <c r="L28" s="26">
        <v>3748085.85</v>
      </c>
      <c r="M28" s="63">
        <v>0</v>
      </c>
      <c r="N28" s="63">
        <v>0</v>
      </c>
      <c r="O28" s="26">
        <f t="shared" si="5"/>
        <v>3748085.85</v>
      </c>
      <c r="P28" s="26">
        <v>5026.265052970363</v>
      </c>
      <c r="Q28" s="66">
        <v>11111.76</v>
      </c>
      <c r="R28" s="94">
        <v>2022</v>
      </c>
    </row>
    <row r="29" spans="1:18" s="95" customFormat="1" ht="17.25" customHeight="1">
      <c r="A29" s="18">
        <f t="shared" si="6"/>
        <v>5</v>
      </c>
      <c r="B29" s="47" t="s">
        <v>68</v>
      </c>
      <c r="C29" s="91">
        <v>1962</v>
      </c>
      <c r="D29" s="18"/>
      <c r="E29" s="56" t="s">
        <v>47</v>
      </c>
      <c r="F29" s="18">
        <v>4</v>
      </c>
      <c r="G29" s="18">
        <v>3</v>
      </c>
      <c r="H29" s="92">
        <v>2513.5</v>
      </c>
      <c r="I29" s="92">
        <v>2370.3</v>
      </c>
      <c r="J29" s="26">
        <v>1967.89</v>
      </c>
      <c r="K29" s="93">
        <v>90</v>
      </c>
      <c r="L29" s="26">
        <v>9429835.35</v>
      </c>
      <c r="M29" s="63">
        <v>0</v>
      </c>
      <c r="N29" s="63">
        <v>0</v>
      </c>
      <c r="O29" s="26">
        <f t="shared" si="5"/>
        <v>9429835.35</v>
      </c>
      <c r="P29" s="26">
        <v>3978.329894950006</v>
      </c>
      <c r="Q29" s="66">
        <v>11111.76</v>
      </c>
      <c r="R29" s="94">
        <v>2022</v>
      </c>
    </row>
    <row r="30" spans="1:18" s="95" customFormat="1" ht="17.25" customHeight="1">
      <c r="A30" s="18">
        <f t="shared" si="6"/>
        <v>6</v>
      </c>
      <c r="B30" s="47" t="s">
        <v>69</v>
      </c>
      <c r="C30" s="91">
        <v>1958</v>
      </c>
      <c r="D30" s="18"/>
      <c r="E30" s="56" t="s">
        <v>47</v>
      </c>
      <c r="F30" s="18">
        <v>2</v>
      </c>
      <c r="G30" s="18">
        <v>1</v>
      </c>
      <c r="H30" s="92">
        <v>468.5</v>
      </c>
      <c r="I30" s="92">
        <v>439.1</v>
      </c>
      <c r="J30" s="26">
        <v>388.5</v>
      </c>
      <c r="K30" s="93">
        <v>8</v>
      </c>
      <c r="L30" s="26">
        <v>2368110.21</v>
      </c>
      <c r="M30" s="63">
        <v>0</v>
      </c>
      <c r="N30" s="63">
        <v>0</v>
      </c>
      <c r="O30" s="26">
        <f t="shared" si="5"/>
        <v>2368110.21</v>
      </c>
      <c r="P30" s="26">
        <v>5393.1</v>
      </c>
      <c r="Q30" s="66">
        <v>11111.76</v>
      </c>
      <c r="R30" s="94">
        <v>2022</v>
      </c>
    </row>
    <row r="31" spans="1:18" s="95" customFormat="1" ht="17.25" customHeight="1">
      <c r="A31" s="18">
        <f t="shared" si="6"/>
        <v>7</v>
      </c>
      <c r="B31" s="47" t="s">
        <v>70</v>
      </c>
      <c r="C31" s="91">
        <v>1959</v>
      </c>
      <c r="D31" s="18"/>
      <c r="E31" s="56" t="s">
        <v>47</v>
      </c>
      <c r="F31" s="18">
        <v>3</v>
      </c>
      <c r="G31" s="18">
        <v>3</v>
      </c>
      <c r="H31" s="96">
        <v>2162.4</v>
      </c>
      <c r="I31" s="96">
        <v>2013.3</v>
      </c>
      <c r="J31" s="26">
        <v>2013.3</v>
      </c>
      <c r="K31" s="93">
        <v>29</v>
      </c>
      <c r="L31" s="26">
        <v>11113021.86</v>
      </c>
      <c r="M31" s="63">
        <v>0</v>
      </c>
      <c r="N31" s="63">
        <v>0</v>
      </c>
      <c r="O31" s="26">
        <f t="shared" si="5"/>
        <v>11113021.86</v>
      </c>
      <c r="P31" s="26">
        <v>5519.804231858143</v>
      </c>
      <c r="Q31" s="66">
        <v>11111.76</v>
      </c>
      <c r="R31" s="94">
        <v>2022</v>
      </c>
    </row>
    <row r="32" spans="1:18" s="95" customFormat="1" ht="17.25" customHeight="1">
      <c r="A32" s="18">
        <f t="shared" si="6"/>
        <v>8</v>
      </c>
      <c r="B32" s="47" t="s">
        <v>71</v>
      </c>
      <c r="C32" s="91">
        <v>1959</v>
      </c>
      <c r="D32" s="18"/>
      <c r="E32" s="56" t="s">
        <v>47</v>
      </c>
      <c r="F32" s="18">
        <v>3</v>
      </c>
      <c r="G32" s="18">
        <v>2</v>
      </c>
      <c r="H32" s="96">
        <v>1056.9</v>
      </c>
      <c r="I32" s="97">
        <v>969.5</v>
      </c>
      <c r="J32" s="26">
        <v>933.48</v>
      </c>
      <c r="K32" s="93">
        <v>16</v>
      </c>
      <c r="L32" s="26">
        <v>5266362.15</v>
      </c>
      <c r="M32" s="63">
        <v>0</v>
      </c>
      <c r="N32" s="63">
        <v>0</v>
      </c>
      <c r="O32" s="26">
        <f t="shared" si="5"/>
        <v>5266362.15</v>
      </c>
      <c r="P32" s="26">
        <v>5432.039350180506</v>
      </c>
      <c r="Q32" s="66">
        <v>11111.76</v>
      </c>
      <c r="R32" s="94">
        <v>2022</v>
      </c>
    </row>
    <row r="33" spans="1:18" s="95" customFormat="1" ht="17.25" customHeight="1">
      <c r="A33" s="18">
        <f t="shared" si="6"/>
        <v>9</v>
      </c>
      <c r="B33" s="47" t="s">
        <v>72</v>
      </c>
      <c r="C33" s="91">
        <v>1950</v>
      </c>
      <c r="D33" s="18"/>
      <c r="E33" s="56" t="s">
        <v>47</v>
      </c>
      <c r="F33" s="18">
        <v>2</v>
      </c>
      <c r="G33" s="18">
        <v>1</v>
      </c>
      <c r="H33" s="98">
        <v>510.6</v>
      </c>
      <c r="I33" s="98">
        <v>466.2</v>
      </c>
      <c r="J33" s="26">
        <v>466.2</v>
      </c>
      <c r="K33" s="93">
        <v>8</v>
      </c>
      <c r="L33" s="26">
        <v>2514263.22</v>
      </c>
      <c r="M33" s="63">
        <v>0</v>
      </c>
      <c r="N33" s="63">
        <v>0</v>
      </c>
      <c r="O33" s="26">
        <f t="shared" si="5"/>
        <v>2514263.22</v>
      </c>
      <c r="P33" s="26">
        <v>5393.1</v>
      </c>
      <c r="Q33" s="66">
        <v>11111.76</v>
      </c>
      <c r="R33" s="94">
        <v>2022</v>
      </c>
    </row>
    <row r="34" spans="1:18" s="95" customFormat="1" ht="17.25" customHeight="1">
      <c r="A34" s="18">
        <f t="shared" si="6"/>
        <v>10</v>
      </c>
      <c r="B34" s="47" t="s">
        <v>73</v>
      </c>
      <c r="C34" s="91">
        <v>1956</v>
      </c>
      <c r="D34" s="18"/>
      <c r="E34" s="56" t="s">
        <v>47</v>
      </c>
      <c r="F34" s="18">
        <v>3</v>
      </c>
      <c r="G34" s="18">
        <v>3</v>
      </c>
      <c r="H34" s="98">
        <v>1900.4</v>
      </c>
      <c r="I34" s="98">
        <v>1748.8</v>
      </c>
      <c r="J34" s="63">
        <v>1684.2</v>
      </c>
      <c r="K34" s="93">
        <v>23</v>
      </c>
      <c r="L34" s="26">
        <v>9431453.28</v>
      </c>
      <c r="M34" s="63">
        <v>0</v>
      </c>
      <c r="N34" s="63">
        <v>0</v>
      </c>
      <c r="O34" s="26">
        <f t="shared" si="5"/>
        <v>9431453.28</v>
      </c>
      <c r="P34" s="26">
        <v>5393.1</v>
      </c>
      <c r="Q34" s="66">
        <v>11111.76</v>
      </c>
      <c r="R34" s="94">
        <v>2022</v>
      </c>
    </row>
    <row r="35" spans="1:18" s="95" customFormat="1" ht="17.25" customHeight="1">
      <c r="A35" s="18">
        <f t="shared" si="6"/>
        <v>11</v>
      </c>
      <c r="B35" s="47" t="s">
        <v>74</v>
      </c>
      <c r="C35" s="91">
        <v>1964</v>
      </c>
      <c r="D35" s="18"/>
      <c r="E35" s="56" t="s">
        <v>47</v>
      </c>
      <c r="F35" s="18">
        <v>4</v>
      </c>
      <c r="G35" s="18">
        <v>2</v>
      </c>
      <c r="H35" s="98">
        <v>1706.9</v>
      </c>
      <c r="I35" s="99">
        <v>1610.6</v>
      </c>
      <c r="J35" s="26">
        <v>1305.8899999999999</v>
      </c>
      <c r="K35" s="93">
        <v>75</v>
      </c>
      <c r="L35" s="26">
        <v>8627881.38</v>
      </c>
      <c r="M35" s="63">
        <v>0</v>
      </c>
      <c r="N35" s="63">
        <v>0</v>
      </c>
      <c r="O35" s="26">
        <f t="shared" si="5"/>
        <v>8627881.38</v>
      </c>
      <c r="P35" s="26">
        <v>5356.936160437105</v>
      </c>
      <c r="Q35" s="66">
        <v>11111.76</v>
      </c>
      <c r="R35" s="94">
        <v>2022</v>
      </c>
    </row>
    <row r="36" spans="1:18" s="106" customFormat="1" ht="17.25" customHeight="1">
      <c r="A36" s="71">
        <f t="shared" si="6"/>
        <v>12</v>
      </c>
      <c r="B36" s="100" t="s">
        <v>75</v>
      </c>
      <c r="C36" s="57">
        <v>1963</v>
      </c>
      <c r="D36" s="71"/>
      <c r="E36" s="56" t="s">
        <v>47</v>
      </c>
      <c r="F36" s="101">
        <v>4</v>
      </c>
      <c r="G36" s="55">
        <v>3</v>
      </c>
      <c r="H36" s="102">
        <v>3882.9</v>
      </c>
      <c r="I36" s="103">
        <v>3468.3</v>
      </c>
      <c r="J36" s="104">
        <v>2725.28</v>
      </c>
      <c r="K36" s="83">
        <v>100</v>
      </c>
      <c r="L36" s="104">
        <v>14607750.66</v>
      </c>
      <c r="M36" s="63">
        <v>0</v>
      </c>
      <c r="N36" s="63">
        <v>0</v>
      </c>
      <c r="O36" s="26">
        <f t="shared" si="5"/>
        <v>14607750.66</v>
      </c>
      <c r="P36" s="26">
        <v>4211.789827869561</v>
      </c>
      <c r="Q36" s="66">
        <v>11111.76</v>
      </c>
      <c r="R36" s="105">
        <v>2022</v>
      </c>
    </row>
    <row r="37" spans="1:18" s="95" customFormat="1" ht="17.25" customHeight="1">
      <c r="A37" s="18">
        <f t="shared" si="6"/>
        <v>13</v>
      </c>
      <c r="B37" s="47" t="s">
        <v>76</v>
      </c>
      <c r="C37" s="91">
        <v>1963</v>
      </c>
      <c r="D37" s="18"/>
      <c r="E37" s="56" t="s">
        <v>47</v>
      </c>
      <c r="F37" s="18">
        <v>4</v>
      </c>
      <c r="G37" s="18">
        <v>3</v>
      </c>
      <c r="H37" s="98">
        <v>2515</v>
      </c>
      <c r="I37" s="98">
        <v>2325.4</v>
      </c>
      <c r="J37" s="26">
        <v>1597.7600000000002</v>
      </c>
      <c r="K37" s="26">
        <v>80</v>
      </c>
      <c r="L37" s="26">
        <v>12541114.74</v>
      </c>
      <c r="M37" s="63">
        <v>0</v>
      </c>
      <c r="N37" s="63">
        <v>0</v>
      </c>
      <c r="O37" s="26">
        <f t="shared" si="5"/>
        <v>12541114.74</v>
      </c>
      <c r="P37" s="26">
        <v>5393.1</v>
      </c>
      <c r="Q37" s="66">
        <v>11111.76</v>
      </c>
      <c r="R37" s="94">
        <v>2022</v>
      </c>
    </row>
    <row r="38" spans="1:18" s="106" customFormat="1" ht="17.25" customHeight="1">
      <c r="A38" s="71">
        <f t="shared" si="6"/>
        <v>14</v>
      </c>
      <c r="B38" s="73" t="s">
        <v>77</v>
      </c>
      <c r="C38" s="81">
        <v>1980</v>
      </c>
      <c r="D38" s="55"/>
      <c r="E38" s="56" t="s">
        <v>47</v>
      </c>
      <c r="F38" s="55">
        <v>2</v>
      </c>
      <c r="G38" s="55">
        <v>0</v>
      </c>
      <c r="H38" s="102">
        <v>266.1</v>
      </c>
      <c r="I38" s="102">
        <v>93.5</v>
      </c>
      <c r="J38" s="55">
        <v>93.5</v>
      </c>
      <c r="K38" s="83">
        <v>4</v>
      </c>
      <c r="L38" s="63">
        <v>453400.2</v>
      </c>
      <c r="M38" s="63">
        <v>0</v>
      </c>
      <c r="N38" s="63">
        <v>0</v>
      </c>
      <c r="O38" s="104">
        <f>P38*I38</f>
        <v>453400.2</v>
      </c>
      <c r="P38" s="26">
        <v>4849.2</v>
      </c>
      <c r="Q38" s="66">
        <v>11111.76</v>
      </c>
      <c r="R38" s="107">
        <v>2022</v>
      </c>
    </row>
    <row r="39" spans="1:18" s="106" customFormat="1" ht="16.5" customHeight="1">
      <c r="A39" s="71">
        <f t="shared" si="6"/>
        <v>15</v>
      </c>
      <c r="B39" s="56" t="s">
        <v>78</v>
      </c>
      <c r="C39" s="57">
        <v>1962</v>
      </c>
      <c r="D39" s="71"/>
      <c r="E39" s="56" t="s">
        <v>79</v>
      </c>
      <c r="F39" s="71">
        <v>2</v>
      </c>
      <c r="G39" s="71">
        <v>1</v>
      </c>
      <c r="H39" s="55">
        <v>357.4</v>
      </c>
      <c r="I39" s="55">
        <v>327.3</v>
      </c>
      <c r="J39" s="55">
        <v>162.2</v>
      </c>
      <c r="K39" s="83">
        <v>15</v>
      </c>
      <c r="L39" s="63">
        <v>1765167.1352399418</v>
      </c>
      <c r="M39" s="63">
        <v>0</v>
      </c>
      <c r="N39" s="63">
        <v>0</v>
      </c>
      <c r="O39" s="63">
        <v>1765167.1352399418</v>
      </c>
      <c r="P39" s="26">
        <v>5393.116820164808</v>
      </c>
      <c r="Q39" s="63">
        <v>11111.76</v>
      </c>
      <c r="R39" s="107">
        <v>2022</v>
      </c>
    </row>
    <row r="40" spans="1:18" s="106" customFormat="1" ht="17.25" customHeight="1">
      <c r="A40" s="71">
        <f t="shared" si="6"/>
        <v>16</v>
      </c>
      <c r="B40" s="56" t="s">
        <v>80</v>
      </c>
      <c r="C40" s="81">
        <v>1963</v>
      </c>
      <c r="D40" s="55"/>
      <c r="E40" s="56" t="s">
        <v>79</v>
      </c>
      <c r="F40" s="55">
        <v>2</v>
      </c>
      <c r="G40" s="55">
        <v>1</v>
      </c>
      <c r="H40" s="55">
        <v>357.4</v>
      </c>
      <c r="I40" s="55">
        <v>327.3</v>
      </c>
      <c r="J40" s="55">
        <v>232.1</v>
      </c>
      <c r="K40" s="83">
        <v>12</v>
      </c>
      <c r="L40" s="63">
        <v>1766380.9523809524</v>
      </c>
      <c r="M40" s="63">
        <v>0</v>
      </c>
      <c r="N40" s="63">
        <v>0</v>
      </c>
      <c r="O40" s="104">
        <v>1766380.9523809524</v>
      </c>
      <c r="P40" s="26">
        <v>5396.825396825397</v>
      </c>
      <c r="Q40" s="63">
        <v>11111.76</v>
      </c>
      <c r="R40" s="107">
        <v>2022</v>
      </c>
    </row>
    <row r="41" spans="1:18" s="112" customFormat="1" ht="17.25" customHeight="1">
      <c r="A41" s="84" t="s">
        <v>81</v>
      </c>
      <c r="B41" s="84"/>
      <c r="C41" s="108"/>
      <c r="D41" s="109"/>
      <c r="E41" s="109"/>
      <c r="F41" s="109"/>
      <c r="G41" s="109"/>
      <c r="H41" s="87">
        <f>SUM(H25:H40)</f>
        <v>23096.600000000002</v>
      </c>
      <c r="I41" s="87">
        <f>SUM(I25:I40)</f>
        <v>21077.100000000002</v>
      </c>
      <c r="J41" s="87">
        <f>SUM(J25:J40)</f>
        <v>17642.980000000003</v>
      </c>
      <c r="K41" s="87">
        <f>SUM(K25:K40)</f>
        <v>549</v>
      </c>
      <c r="L41" s="87">
        <f>SUM(L25:L40)</f>
        <v>104863525.56762089</v>
      </c>
      <c r="M41" s="87">
        <f>SUM(M42:M42)</f>
        <v>0</v>
      </c>
      <c r="N41" s="87">
        <f>SUM(N42:N42)</f>
        <v>0</v>
      </c>
      <c r="O41" s="87">
        <f>SUM(O25:O40)</f>
        <v>104863525.56762089</v>
      </c>
      <c r="P41" s="110"/>
      <c r="Q41" s="110"/>
      <c r="R41" s="111"/>
    </row>
    <row r="42" spans="1:254" s="115" customFormat="1" ht="17.25" customHeight="1">
      <c r="A42" s="18">
        <v>1</v>
      </c>
      <c r="B42" s="113" t="s">
        <v>82</v>
      </c>
      <c r="C42" s="114">
        <v>1951</v>
      </c>
      <c r="D42" s="71"/>
      <c r="E42" s="56" t="s">
        <v>79</v>
      </c>
      <c r="F42" s="115">
        <v>2</v>
      </c>
      <c r="G42" s="116">
        <v>1</v>
      </c>
      <c r="H42" s="98">
        <v>130.8</v>
      </c>
      <c r="I42" s="98">
        <v>116.5</v>
      </c>
      <c r="J42" s="60">
        <f>I42-39.9</f>
        <v>76.6</v>
      </c>
      <c r="K42" s="61">
        <v>4</v>
      </c>
      <c r="L42" s="117">
        <v>628730.695</v>
      </c>
      <c r="M42" s="63">
        <v>0</v>
      </c>
      <c r="N42" s="63">
        <v>0</v>
      </c>
      <c r="O42" s="63">
        <f>L42</f>
        <v>628730.695</v>
      </c>
      <c r="P42" s="65">
        <v>5396.83</v>
      </c>
      <c r="Q42" s="66">
        <v>11111.76</v>
      </c>
      <c r="R42" s="118">
        <v>2023</v>
      </c>
      <c r="U42" s="116"/>
      <c r="V42" s="119"/>
      <c r="W42" s="119"/>
      <c r="X42" s="119"/>
      <c r="Y42" s="120"/>
      <c r="Z42" s="121"/>
      <c r="AA42" s="122"/>
      <c r="AB42" s="122"/>
      <c r="AC42" s="122"/>
      <c r="AD42" s="123"/>
      <c r="AG42" s="124"/>
      <c r="AK42" s="116"/>
      <c r="AL42" s="119"/>
      <c r="AM42" s="119"/>
      <c r="AN42" s="119"/>
      <c r="AO42" s="120"/>
      <c r="AP42" s="121"/>
      <c r="AQ42" s="122"/>
      <c r="AR42" s="122"/>
      <c r="AS42" s="122"/>
      <c r="AT42" s="123"/>
      <c r="AW42" s="124"/>
      <c r="BA42" s="116"/>
      <c r="BB42" s="119"/>
      <c r="BC42" s="119"/>
      <c r="BD42" s="119"/>
      <c r="BE42" s="120"/>
      <c r="BF42" s="121"/>
      <c r="BG42" s="122"/>
      <c r="BH42" s="122"/>
      <c r="BI42" s="122"/>
      <c r="BJ42" s="123"/>
      <c r="BM42" s="124"/>
      <c r="BQ42" s="116"/>
      <c r="BR42" s="119"/>
      <c r="BS42" s="119"/>
      <c r="BT42" s="119"/>
      <c r="BU42" s="120"/>
      <c r="BV42" s="121"/>
      <c r="BW42" s="122"/>
      <c r="BX42" s="122"/>
      <c r="BY42" s="122"/>
      <c r="BZ42" s="123"/>
      <c r="CC42" s="124"/>
      <c r="CG42" s="116"/>
      <c r="CH42" s="119"/>
      <c r="CI42" s="119"/>
      <c r="CJ42" s="119"/>
      <c r="CK42" s="120"/>
      <c r="CL42" s="121"/>
      <c r="CM42" s="122"/>
      <c r="CN42" s="122"/>
      <c r="CO42" s="122"/>
      <c r="CP42" s="123"/>
      <c r="CS42" s="124"/>
      <c r="CW42" s="116"/>
      <c r="CX42" s="119"/>
      <c r="CY42" s="119"/>
      <c r="CZ42" s="119"/>
      <c r="DA42" s="120"/>
      <c r="DB42" s="121"/>
      <c r="DC42" s="122"/>
      <c r="DD42" s="122"/>
      <c r="DE42" s="122"/>
      <c r="DF42" s="123"/>
      <c r="DI42" s="124"/>
      <c r="DM42" s="116"/>
      <c r="DN42" s="119"/>
      <c r="DO42" s="119"/>
      <c r="DP42" s="119"/>
      <c r="DQ42" s="120"/>
      <c r="DR42" s="121"/>
      <c r="DS42" s="122"/>
      <c r="DT42" s="122"/>
      <c r="DU42" s="122"/>
      <c r="DV42" s="123"/>
      <c r="DY42" s="124"/>
      <c r="EC42" s="116"/>
      <c r="ED42" s="119"/>
      <c r="EE42" s="119"/>
      <c r="EF42" s="119"/>
      <c r="EG42" s="120"/>
      <c r="EH42" s="121"/>
      <c r="EI42" s="122"/>
      <c r="EJ42" s="122"/>
      <c r="EK42" s="122"/>
      <c r="EL42" s="123"/>
      <c r="EO42" s="124"/>
      <c r="ES42" s="116"/>
      <c r="ET42" s="119"/>
      <c r="EU42" s="119"/>
      <c r="EV42" s="119"/>
      <c r="EW42" s="120"/>
      <c r="EX42" s="121"/>
      <c r="EY42" s="122"/>
      <c r="EZ42" s="122"/>
      <c r="FA42" s="122"/>
      <c r="FB42" s="123"/>
      <c r="FE42" s="124"/>
      <c r="FI42" s="116"/>
      <c r="FJ42" s="119"/>
      <c r="FK42" s="119"/>
      <c r="FL42" s="119"/>
      <c r="FM42" s="120"/>
      <c r="FN42" s="121"/>
      <c r="FO42" s="122"/>
      <c r="FP42" s="122"/>
      <c r="FQ42" s="122"/>
      <c r="FR42" s="123"/>
      <c r="FU42" s="124"/>
      <c r="FY42" s="116"/>
      <c r="FZ42" s="119"/>
      <c r="GA42" s="119"/>
      <c r="GB42" s="119"/>
      <c r="GC42" s="120"/>
      <c r="GD42" s="121"/>
      <c r="GE42" s="122"/>
      <c r="GF42" s="122"/>
      <c r="GG42" s="122"/>
      <c r="GH42" s="123"/>
      <c r="GK42" s="124"/>
      <c r="GO42" s="116"/>
      <c r="GP42" s="119"/>
      <c r="GQ42" s="119"/>
      <c r="GR42" s="119"/>
      <c r="GS42" s="120"/>
      <c r="GT42" s="121"/>
      <c r="GU42" s="122"/>
      <c r="GV42" s="122"/>
      <c r="GW42" s="122"/>
      <c r="GX42" s="123"/>
      <c r="HA42" s="124"/>
      <c r="HE42" s="116"/>
      <c r="HF42" s="119"/>
      <c r="HG42" s="119"/>
      <c r="HH42" s="119"/>
      <c r="HI42" s="120"/>
      <c r="HJ42" s="121"/>
      <c r="HK42" s="122"/>
      <c r="HL42" s="122"/>
      <c r="HM42" s="122"/>
      <c r="HN42" s="123"/>
      <c r="HQ42" s="124"/>
      <c r="HU42" s="116"/>
      <c r="HV42" s="119"/>
      <c r="HW42" s="119"/>
      <c r="HX42" s="119"/>
      <c r="HY42" s="120"/>
      <c r="HZ42" s="121"/>
      <c r="IA42" s="122"/>
      <c r="IB42" s="122"/>
      <c r="IC42" s="122"/>
      <c r="ID42" s="123"/>
      <c r="IG42" s="124"/>
      <c r="IK42" s="116"/>
      <c r="IL42" s="119"/>
      <c r="IM42" s="119"/>
      <c r="IN42" s="119"/>
      <c r="IO42" s="120"/>
      <c r="IP42" s="121"/>
      <c r="IQ42" s="122"/>
      <c r="IR42" s="122"/>
      <c r="IS42" s="122"/>
      <c r="IT42" s="123"/>
    </row>
    <row r="43" spans="1:18" s="127" customFormat="1" ht="17.25" customHeight="1">
      <c r="A43" s="125" t="s">
        <v>83</v>
      </c>
      <c r="B43" s="125"/>
      <c r="C43" s="126"/>
      <c r="D43" s="109"/>
      <c r="E43" s="109"/>
      <c r="F43" s="109"/>
      <c r="G43" s="109"/>
      <c r="H43" s="87">
        <f>H42</f>
        <v>130.8</v>
      </c>
      <c r="I43" s="87">
        <f>I42</f>
        <v>116.5</v>
      </c>
      <c r="J43" s="87">
        <f>J42</f>
        <v>76.6</v>
      </c>
      <c r="K43" s="87">
        <f>K42</f>
        <v>4</v>
      </c>
      <c r="L43" s="87">
        <f>L42</f>
        <v>628730.695</v>
      </c>
      <c r="M43" s="87">
        <f>M36</f>
        <v>0</v>
      </c>
      <c r="N43" s="87">
        <f>N36</f>
        <v>0</v>
      </c>
      <c r="O43" s="87">
        <f>O42</f>
        <v>628730.695</v>
      </c>
      <c r="P43" s="110"/>
      <c r="Q43" s="110"/>
      <c r="R43" s="111"/>
    </row>
    <row r="44" spans="1:18" ht="16.5" customHeight="1">
      <c r="A44" s="128" t="s">
        <v>84</v>
      </c>
      <c r="B44" s="128"/>
      <c r="C44" s="129"/>
      <c r="D44" s="130"/>
      <c r="E44" s="130"/>
      <c r="F44" s="130"/>
      <c r="G44" s="130"/>
      <c r="H44" s="131">
        <f>H24+H41+H43</f>
        <v>37585.200000000004</v>
      </c>
      <c r="I44" s="131">
        <f>I24+I41+I43</f>
        <v>34311</v>
      </c>
      <c r="J44" s="131">
        <f>J24+J41+J43</f>
        <v>25179.950000000004</v>
      </c>
      <c r="K44" s="131">
        <f>K24+K41+K43</f>
        <v>795</v>
      </c>
      <c r="L44" s="131">
        <f>L24+L41+L43</f>
        <v>173997783.62262088</v>
      </c>
      <c r="M44" s="131">
        <f>M24+M41+M43</f>
        <v>0</v>
      </c>
      <c r="N44" s="131">
        <f>N24+N41+N43</f>
        <v>0</v>
      </c>
      <c r="O44" s="131">
        <f>O24+O41+O43</f>
        <v>173997783.62262088</v>
      </c>
      <c r="P44" s="132"/>
      <c r="Q44" s="132"/>
      <c r="R44" s="131"/>
    </row>
    <row r="53" ht="12.75"/>
    <row r="54" ht="12.75"/>
  </sheetData>
  <sheetProtection selectLockedCells="1" selectUnlockedCells="1"/>
  <autoFilter ref="A7:R8"/>
  <mergeCells count="22">
    <mergeCell ref="O1:R1"/>
    <mergeCell ref="A2:B2"/>
    <mergeCell ref="A3:H3"/>
    <mergeCell ref="A4:A6"/>
    <mergeCell ref="B4:B6"/>
    <mergeCell ref="C4:D4"/>
    <mergeCell ref="E4:E6"/>
    <mergeCell ref="F4:F6"/>
    <mergeCell ref="G4:G6"/>
    <mergeCell ref="H4:H5"/>
    <mergeCell ref="I4:J4"/>
    <mergeCell ref="K4:K5"/>
    <mergeCell ref="L4:O4"/>
    <mergeCell ref="P4:P5"/>
    <mergeCell ref="Q4:Q5"/>
    <mergeCell ref="R4:R6"/>
    <mergeCell ref="C5:C6"/>
    <mergeCell ref="D5:D6"/>
    <mergeCell ref="A24:B24"/>
    <mergeCell ref="A41:B41"/>
    <mergeCell ref="A43:B43"/>
    <mergeCell ref="A44:B44"/>
  </mergeCells>
  <printOptions/>
  <pageMargins left="0" right="0" top="0.7479166666666667" bottom="0.5902777777777778" header="0.5118055555555555" footer="0.5118055555555555"/>
  <pageSetup horizontalDpi="300" verticalDpi="300" orientation="landscape" paperSize="9" scale="6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zoomScale="90" zoomScaleNormal="90" zoomScaleSheetLayoutView="100" workbookViewId="0" topLeftCell="A1">
      <pane xSplit="3" ySplit="8" topLeftCell="R16" activePane="bottomRight" state="frozen"/>
      <selection pane="topLeft" activeCell="A1" sqref="A1"/>
      <selection pane="topRight" activeCell="R1" sqref="R1"/>
      <selection pane="bottomLeft" activeCell="A16" sqref="A16"/>
      <selection pane="bottomRight" activeCell="A2" sqref="A2"/>
    </sheetView>
  </sheetViews>
  <sheetFormatPr defaultColWidth="9.33203125" defaultRowHeight="12.75"/>
  <cols>
    <col min="1" max="1" width="5.33203125" style="1" customWidth="1"/>
    <col min="2" max="2" width="66.66015625" style="2" customWidth="1"/>
    <col min="3" max="3" width="17.5" style="133" customWidth="1"/>
    <col min="4" max="4" width="12.5" style="134" customWidth="1"/>
    <col min="5" max="5" width="14.83203125" style="134" customWidth="1"/>
    <col min="6" max="6" width="12.5" style="134" customWidth="1"/>
    <col min="7" max="7" width="14" style="134" customWidth="1"/>
    <col min="8" max="8" width="14.16015625" style="134" customWidth="1"/>
    <col min="9" max="9" width="14.33203125" style="134" customWidth="1"/>
    <col min="10" max="10" width="9.16015625" style="134" customWidth="1"/>
    <col min="11" max="11" width="9.33203125" style="134" customWidth="1"/>
    <col min="12" max="12" width="11.83203125" style="134" customWidth="1"/>
    <col min="13" max="13" width="14.33203125" style="134" customWidth="1"/>
    <col min="14" max="14" width="11.83203125" style="134" customWidth="1"/>
    <col min="15" max="15" width="14.33203125" style="134" customWidth="1"/>
    <col min="16" max="16" width="11.83203125" style="135" customWidth="1"/>
    <col min="17" max="17" width="13.5" style="134" customWidth="1"/>
    <col min="18" max="18" width="16.16015625" style="134" customWidth="1"/>
    <col min="19" max="20" width="14" style="134" customWidth="1"/>
    <col min="21" max="21" width="17.66015625" style="134" customWidth="1"/>
    <col min="22" max="22" width="12.66015625" style="136" customWidth="1"/>
    <col min="23" max="24" width="11.66015625" style="0" customWidth="1"/>
    <col min="25" max="25" width="16.16015625" style="0" customWidth="1"/>
  </cols>
  <sheetData>
    <row r="1" spans="1:21" ht="12.75" customHeight="1">
      <c r="A1" s="7"/>
      <c r="B1" s="8"/>
      <c r="C1" s="137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  <c r="Q1" s="138"/>
      <c r="R1" s="138"/>
      <c r="S1" s="138"/>
      <c r="T1" s="138"/>
      <c r="U1" s="138"/>
    </row>
    <row r="2" spans="1:22" s="2" customFormat="1" ht="25.5" customHeight="1">
      <c r="A2" s="140"/>
      <c r="B2" s="141" t="s">
        <v>85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44"/>
      <c r="R2" s="144"/>
      <c r="S2" s="144"/>
      <c r="T2" s="144"/>
      <c r="U2" s="144"/>
      <c r="V2" s="145"/>
    </row>
    <row r="3" spans="1:21" ht="12.75">
      <c r="A3" s="146"/>
      <c r="B3" s="147"/>
      <c r="C3" s="148"/>
      <c r="D3" s="149"/>
      <c r="E3" s="148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149"/>
      <c r="R3" s="149"/>
      <c r="S3" s="149"/>
      <c r="T3" s="149"/>
      <c r="U3" s="149"/>
    </row>
    <row r="4" spans="1:22" s="2" customFormat="1" ht="13.5" customHeight="1">
      <c r="A4" s="18" t="s">
        <v>3</v>
      </c>
      <c r="B4" s="18" t="s">
        <v>86</v>
      </c>
      <c r="C4" s="93" t="s">
        <v>87</v>
      </c>
      <c r="D4" s="93" t="s">
        <v>88</v>
      </c>
      <c r="E4" s="93"/>
      <c r="F4" s="93"/>
      <c r="G4" s="93"/>
      <c r="H4" s="93"/>
      <c r="I4" s="93"/>
      <c r="J4" s="93" t="s">
        <v>89</v>
      </c>
      <c r="K4" s="93"/>
      <c r="L4" s="93" t="s">
        <v>90</v>
      </c>
      <c r="M4" s="93"/>
      <c r="N4" s="93" t="s">
        <v>91</v>
      </c>
      <c r="O4" s="93"/>
      <c r="P4" s="93" t="s">
        <v>92</v>
      </c>
      <c r="Q4" s="93"/>
      <c r="R4" s="93" t="s">
        <v>93</v>
      </c>
      <c r="S4" s="93" t="s">
        <v>94</v>
      </c>
      <c r="T4" s="93" t="s">
        <v>95</v>
      </c>
      <c r="U4" s="93" t="s">
        <v>96</v>
      </c>
      <c r="V4" s="145"/>
    </row>
    <row r="5" spans="1:22" s="2" customFormat="1" ht="52.5" customHeight="1">
      <c r="A5" s="18"/>
      <c r="B5" s="18"/>
      <c r="C5" s="93"/>
      <c r="D5" s="93" t="s">
        <v>97</v>
      </c>
      <c r="E5" s="93" t="s">
        <v>98</v>
      </c>
      <c r="F5" s="93" t="s">
        <v>99</v>
      </c>
      <c r="G5" s="93" t="s">
        <v>100</v>
      </c>
      <c r="H5" s="93" t="s">
        <v>101</v>
      </c>
      <c r="I5" s="93" t="s">
        <v>102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145"/>
    </row>
    <row r="6" spans="1:25" s="2" customFormat="1" ht="12.75" customHeight="1">
      <c r="A6" s="18"/>
      <c r="B6" s="18"/>
      <c r="C6" s="93" t="s">
        <v>25</v>
      </c>
      <c r="D6" s="93" t="s">
        <v>25</v>
      </c>
      <c r="E6" s="93" t="s">
        <v>25</v>
      </c>
      <c r="F6" s="93" t="s">
        <v>25</v>
      </c>
      <c r="G6" s="93" t="s">
        <v>25</v>
      </c>
      <c r="H6" s="93" t="s">
        <v>25</v>
      </c>
      <c r="I6" s="93" t="s">
        <v>25</v>
      </c>
      <c r="J6" s="93" t="s">
        <v>103</v>
      </c>
      <c r="K6" s="93" t="s">
        <v>25</v>
      </c>
      <c r="L6" s="93" t="s">
        <v>104</v>
      </c>
      <c r="M6" s="93" t="s">
        <v>25</v>
      </c>
      <c r="N6" s="93" t="s">
        <v>104</v>
      </c>
      <c r="O6" s="93" t="s">
        <v>25</v>
      </c>
      <c r="P6" s="21" t="s">
        <v>104</v>
      </c>
      <c r="Q6" s="93" t="s">
        <v>25</v>
      </c>
      <c r="R6" s="93" t="s">
        <v>25</v>
      </c>
      <c r="S6" s="93" t="s">
        <v>25</v>
      </c>
      <c r="T6" s="93" t="s">
        <v>25</v>
      </c>
      <c r="U6" s="93" t="s">
        <v>25</v>
      </c>
      <c r="V6" s="145"/>
      <c r="Y6" s="151"/>
    </row>
    <row r="7" spans="1:22" s="2" customFormat="1" ht="12.75" customHeight="1">
      <c r="A7" s="18" t="s">
        <v>27</v>
      </c>
      <c r="B7" s="18" t="s">
        <v>28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>
        <v>13</v>
      </c>
      <c r="N7" s="93">
        <v>14</v>
      </c>
      <c r="O7" s="93">
        <v>15</v>
      </c>
      <c r="P7" s="21">
        <v>16</v>
      </c>
      <c r="Q7" s="93">
        <v>17</v>
      </c>
      <c r="R7" s="93">
        <v>18</v>
      </c>
      <c r="S7" s="93">
        <v>19</v>
      </c>
      <c r="T7" s="93">
        <v>20</v>
      </c>
      <c r="U7" s="93">
        <v>21</v>
      </c>
      <c r="V7" s="145"/>
    </row>
    <row r="8" spans="1:25" s="42" customFormat="1" ht="12" customHeight="1">
      <c r="A8" s="84" t="s">
        <v>45</v>
      </c>
      <c r="B8" s="84"/>
      <c r="C8" s="38"/>
      <c r="D8" s="38"/>
      <c r="E8" s="38"/>
      <c r="F8" s="38"/>
      <c r="G8" s="38"/>
      <c r="H8" s="38"/>
      <c r="I8" s="38"/>
      <c r="J8" s="152"/>
      <c r="K8" s="152"/>
      <c r="L8" s="152"/>
      <c r="M8" s="38"/>
      <c r="N8" s="152"/>
      <c r="O8" s="152"/>
      <c r="P8" s="37"/>
      <c r="Q8" s="38"/>
      <c r="R8" s="38"/>
      <c r="S8" s="38"/>
      <c r="T8" s="38"/>
      <c r="U8" s="153"/>
      <c r="V8" s="154"/>
      <c r="W8" s="155"/>
      <c r="X8" s="155"/>
      <c r="Y8" s="156"/>
    </row>
    <row r="9" spans="1:25" s="166" customFormat="1" ht="12.75" customHeight="1">
      <c r="A9" s="25">
        <v>1</v>
      </c>
      <c r="B9" s="44" t="s">
        <v>46</v>
      </c>
      <c r="C9" s="49">
        <v>9338551.74</v>
      </c>
      <c r="D9" s="157"/>
      <c r="E9" s="157"/>
      <c r="F9" s="157"/>
      <c r="G9" s="157"/>
      <c r="H9" s="157"/>
      <c r="I9" s="157"/>
      <c r="J9" s="158"/>
      <c r="K9" s="158"/>
      <c r="L9" s="159"/>
      <c r="M9" s="157"/>
      <c r="N9" s="160"/>
      <c r="O9" s="158"/>
      <c r="P9" s="157"/>
      <c r="Q9" s="157"/>
      <c r="R9" s="157"/>
      <c r="S9" s="157"/>
      <c r="T9" s="161"/>
      <c r="U9" s="162"/>
      <c r="V9" s="163"/>
      <c r="W9" s="164"/>
      <c r="X9" s="164"/>
      <c r="Y9" s="165"/>
    </row>
    <row r="10" spans="1:25" s="166" customFormat="1" ht="12.75" customHeight="1">
      <c r="A10" s="55">
        <f aca="true" t="shared" si="0" ref="A10:A23">A9+1</f>
        <v>2</v>
      </c>
      <c r="B10" s="56" t="s">
        <v>48</v>
      </c>
      <c r="C10" s="62">
        <v>6374104.890000001</v>
      </c>
      <c r="D10" s="157"/>
      <c r="E10" s="157"/>
      <c r="F10" s="157"/>
      <c r="G10" s="157"/>
      <c r="H10" s="157"/>
      <c r="I10" s="157"/>
      <c r="J10" s="158"/>
      <c r="K10" s="158"/>
      <c r="L10" s="159"/>
      <c r="M10" s="157"/>
      <c r="N10" s="160"/>
      <c r="O10" s="158"/>
      <c r="P10" s="157"/>
      <c r="Q10" s="157"/>
      <c r="R10" s="157"/>
      <c r="S10" s="157"/>
      <c r="T10" s="161"/>
      <c r="U10" s="157"/>
      <c r="V10" s="163"/>
      <c r="W10" s="164"/>
      <c r="X10" s="164"/>
      <c r="Y10" s="165"/>
    </row>
    <row r="11" spans="1:25" s="166" customFormat="1" ht="12.75" customHeight="1">
      <c r="A11" s="55">
        <f t="shared" si="0"/>
        <v>3</v>
      </c>
      <c r="B11" s="47" t="s">
        <v>49</v>
      </c>
      <c r="C11" s="50">
        <v>9812100</v>
      </c>
      <c r="D11" s="167"/>
      <c r="E11" s="167"/>
      <c r="F11" s="167"/>
      <c r="G11" s="167"/>
      <c r="H11" s="167"/>
      <c r="I11" s="167"/>
      <c r="J11" s="168"/>
      <c r="K11" s="168"/>
      <c r="L11" s="169"/>
      <c r="M11" s="167"/>
      <c r="N11" s="170"/>
      <c r="O11" s="167"/>
      <c r="P11" s="167"/>
      <c r="Q11" s="167"/>
      <c r="R11" s="167"/>
      <c r="S11" s="167"/>
      <c r="T11" s="171"/>
      <c r="U11" s="167"/>
      <c r="V11" s="172"/>
      <c r="W11" s="164"/>
      <c r="X11" s="164"/>
      <c r="Y11" s="165"/>
    </row>
    <row r="12" spans="1:25" s="166" customFormat="1" ht="12.75" customHeight="1">
      <c r="A12" s="55">
        <f t="shared" si="0"/>
        <v>4</v>
      </c>
      <c r="B12" s="56" t="s">
        <v>50</v>
      </c>
      <c r="C12" s="50">
        <v>6052999.72</v>
      </c>
      <c r="D12" s="167"/>
      <c r="E12" s="167"/>
      <c r="F12" s="167"/>
      <c r="G12" s="167"/>
      <c r="H12" s="167"/>
      <c r="I12" s="167"/>
      <c r="J12" s="168"/>
      <c r="K12" s="168"/>
      <c r="L12" s="169"/>
      <c r="M12" s="167"/>
      <c r="N12" s="170"/>
      <c r="O12" s="168"/>
      <c r="P12" s="167"/>
      <c r="Q12" s="167"/>
      <c r="R12" s="167"/>
      <c r="S12" s="167"/>
      <c r="T12" s="171"/>
      <c r="U12" s="167"/>
      <c r="V12" s="53"/>
      <c r="W12" s="164"/>
      <c r="X12" s="164"/>
      <c r="Y12" s="165"/>
    </row>
    <row r="13" spans="1:25" s="166" customFormat="1" ht="12.75" customHeight="1">
      <c r="A13" s="55">
        <f t="shared" si="0"/>
        <v>5</v>
      </c>
      <c r="B13" s="70" t="s">
        <v>51</v>
      </c>
      <c r="C13" s="49">
        <v>1671321.6899999997</v>
      </c>
      <c r="D13" s="157"/>
      <c r="E13" s="157"/>
      <c r="F13" s="157"/>
      <c r="G13" s="157"/>
      <c r="H13" s="157"/>
      <c r="I13" s="157"/>
      <c r="J13" s="158"/>
      <c r="K13" s="158"/>
      <c r="L13" s="159"/>
      <c r="M13" s="157"/>
      <c r="N13" s="160"/>
      <c r="O13" s="158"/>
      <c r="P13" s="157"/>
      <c r="Q13" s="157"/>
      <c r="R13" s="157"/>
      <c r="S13" s="157"/>
      <c r="T13" s="161"/>
      <c r="U13" s="157"/>
      <c r="V13" s="163"/>
      <c r="W13" s="164"/>
      <c r="X13" s="164"/>
      <c r="Y13" s="165"/>
    </row>
    <row r="14" spans="1:25" s="166" customFormat="1" ht="12.75" customHeight="1">
      <c r="A14" s="55">
        <f t="shared" si="0"/>
        <v>6</v>
      </c>
      <c r="B14" s="56" t="s">
        <v>53</v>
      </c>
      <c r="C14" s="49">
        <v>3943574.94</v>
      </c>
      <c r="D14" s="167"/>
      <c r="E14" s="167"/>
      <c r="F14" s="167"/>
      <c r="G14" s="167"/>
      <c r="H14" s="167"/>
      <c r="I14" s="167"/>
      <c r="J14" s="168"/>
      <c r="K14" s="168"/>
      <c r="L14" s="169"/>
      <c r="M14" s="167"/>
      <c r="N14" s="170"/>
      <c r="O14" s="168"/>
      <c r="P14" s="167"/>
      <c r="Q14" s="167"/>
      <c r="R14" s="167"/>
      <c r="S14" s="167"/>
      <c r="T14" s="171"/>
      <c r="U14" s="167"/>
      <c r="V14" s="53"/>
      <c r="W14" s="164"/>
      <c r="X14" s="164"/>
      <c r="Y14" s="165"/>
    </row>
    <row r="15" spans="1:25" s="166" customFormat="1" ht="12.75" customHeight="1">
      <c r="A15" s="55">
        <f t="shared" si="0"/>
        <v>7</v>
      </c>
      <c r="B15" s="56" t="s">
        <v>54</v>
      </c>
      <c r="C15" s="62">
        <v>2688460.35</v>
      </c>
      <c r="D15" s="157"/>
      <c r="E15" s="157"/>
      <c r="F15" s="157"/>
      <c r="G15" s="157"/>
      <c r="H15" s="157"/>
      <c r="I15" s="157"/>
      <c r="J15" s="158"/>
      <c r="K15" s="158"/>
      <c r="L15" s="159"/>
      <c r="M15" s="157"/>
      <c r="N15" s="160"/>
      <c r="O15" s="158"/>
      <c r="P15" s="157"/>
      <c r="Q15" s="157"/>
      <c r="R15" s="157"/>
      <c r="S15" s="157"/>
      <c r="T15" s="161"/>
      <c r="U15" s="157"/>
      <c r="V15" s="163"/>
      <c r="W15" s="164"/>
      <c r="X15" s="164"/>
      <c r="Y15" s="165"/>
    </row>
    <row r="16" spans="1:25" s="166" customFormat="1" ht="12.75" customHeight="1">
      <c r="A16" s="55">
        <f t="shared" si="0"/>
        <v>8</v>
      </c>
      <c r="B16" s="47" t="s">
        <v>55</v>
      </c>
      <c r="C16" s="49">
        <v>6495449.640000001</v>
      </c>
      <c r="D16" s="167"/>
      <c r="E16" s="167"/>
      <c r="F16" s="167"/>
      <c r="G16" s="167"/>
      <c r="H16" s="167"/>
      <c r="I16" s="168"/>
      <c r="J16" s="168"/>
      <c r="K16" s="169"/>
      <c r="L16" s="167"/>
      <c r="M16" s="170"/>
      <c r="N16" s="168"/>
      <c r="O16" s="167"/>
      <c r="P16" s="167"/>
      <c r="Q16" s="167"/>
      <c r="R16" s="167"/>
      <c r="S16" s="167"/>
      <c r="T16" s="171"/>
      <c r="U16" s="167"/>
      <c r="V16" s="164"/>
      <c r="W16"/>
      <c r="X16" s="164"/>
      <c r="Y16" s="165"/>
    </row>
    <row r="17" spans="1:25" s="166" customFormat="1" ht="12.75" customHeight="1">
      <c r="A17" s="55">
        <f t="shared" si="0"/>
        <v>9</v>
      </c>
      <c r="B17" s="73" t="s">
        <v>56</v>
      </c>
      <c r="C17" s="50">
        <v>3365143.39</v>
      </c>
      <c r="D17" s="167"/>
      <c r="E17" s="167"/>
      <c r="F17" s="167"/>
      <c r="G17" s="167"/>
      <c r="H17" s="167"/>
      <c r="I17" s="167"/>
      <c r="J17" s="168"/>
      <c r="K17" s="168"/>
      <c r="L17" s="169"/>
      <c r="M17" s="167"/>
      <c r="N17" s="170"/>
      <c r="O17" s="168"/>
      <c r="P17" s="167"/>
      <c r="Q17" s="167"/>
      <c r="R17" s="167"/>
      <c r="S17" s="167"/>
      <c r="T17" s="171"/>
      <c r="U17" s="167"/>
      <c r="V17" s="53"/>
      <c r="W17" s="164"/>
      <c r="X17" s="164"/>
      <c r="Y17" s="165"/>
    </row>
    <row r="18" spans="1:25" s="166" customFormat="1" ht="12.75" customHeight="1">
      <c r="A18" s="55">
        <f t="shared" si="0"/>
        <v>10</v>
      </c>
      <c r="B18" s="47" t="s">
        <v>57</v>
      </c>
      <c r="C18" s="50">
        <v>3432000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73"/>
      <c r="V18" s="163"/>
      <c r="W18" s="164"/>
      <c r="X18" s="164"/>
      <c r="Y18" s="165"/>
    </row>
    <row r="19" spans="1:25" s="182" customFormat="1" ht="12.75" customHeight="1">
      <c r="A19" s="55">
        <f t="shared" si="0"/>
        <v>11</v>
      </c>
      <c r="B19" s="73" t="s">
        <v>58</v>
      </c>
      <c r="C19" s="63">
        <v>2293186.68</v>
      </c>
      <c r="D19" s="174"/>
      <c r="E19" s="175"/>
      <c r="F19" s="175"/>
      <c r="G19" s="175"/>
      <c r="H19" s="175"/>
      <c r="I19" s="175"/>
      <c r="J19" s="176"/>
      <c r="K19" s="176"/>
      <c r="L19" s="177"/>
      <c r="M19" s="174"/>
      <c r="N19" s="178"/>
      <c r="O19" s="176"/>
      <c r="P19" s="177"/>
      <c r="Q19" s="174"/>
      <c r="R19" s="174"/>
      <c r="S19" s="175"/>
      <c r="T19" s="179"/>
      <c r="U19" s="174"/>
      <c r="V19" s="180"/>
      <c r="W19" s="181"/>
      <c r="X19" s="181"/>
      <c r="Y19" s="180"/>
    </row>
    <row r="20" spans="1:25" s="166" customFormat="1" ht="12" customHeight="1">
      <c r="A20" s="55">
        <f t="shared" si="0"/>
        <v>12</v>
      </c>
      <c r="B20" s="47" t="s">
        <v>59</v>
      </c>
      <c r="C20" s="49">
        <v>4059925.6799999992</v>
      </c>
      <c r="D20" s="167"/>
      <c r="E20" s="167"/>
      <c r="F20" s="167"/>
      <c r="G20" s="167"/>
      <c r="H20" s="167"/>
      <c r="I20" s="167"/>
      <c r="J20" s="168"/>
      <c r="K20" s="168"/>
      <c r="L20" s="169"/>
      <c r="M20" s="167"/>
      <c r="N20" s="170"/>
      <c r="O20" s="168"/>
      <c r="P20" s="167"/>
      <c r="Q20" s="167"/>
      <c r="R20" s="167"/>
      <c r="S20" s="167"/>
      <c r="T20" s="171"/>
      <c r="U20" s="167"/>
      <c r="V20" s="53"/>
      <c r="W20" s="164"/>
      <c r="X20" s="164"/>
      <c r="Y20" s="165"/>
    </row>
    <row r="21" spans="1:25" s="166" customFormat="1" ht="12.75" customHeight="1">
      <c r="A21" s="55">
        <f t="shared" si="0"/>
        <v>13</v>
      </c>
      <c r="B21" s="47" t="s">
        <v>60</v>
      </c>
      <c r="C21" s="49">
        <v>3900289.92</v>
      </c>
      <c r="D21" s="157"/>
      <c r="E21" s="157"/>
      <c r="F21" s="157"/>
      <c r="G21" s="157"/>
      <c r="H21" s="157"/>
      <c r="I21" s="157"/>
      <c r="J21" s="158"/>
      <c r="K21" s="158"/>
      <c r="L21" s="159"/>
      <c r="M21" s="157"/>
      <c r="N21" s="160"/>
      <c r="O21" s="158"/>
      <c r="P21" s="157"/>
      <c r="Q21" s="157"/>
      <c r="R21" s="157"/>
      <c r="S21" s="157"/>
      <c r="T21" s="161"/>
      <c r="U21" s="157"/>
      <c r="V21" s="163"/>
      <c r="W21" s="164"/>
      <c r="X21" s="164"/>
      <c r="Y21" s="165"/>
    </row>
    <row r="22" spans="1:25" ht="14.25">
      <c r="A22" s="55">
        <f t="shared" si="0"/>
        <v>14</v>
      </c>
      <c r="B22" s="56" t="s">
        <v>61</v>
      </c>
      <c r="C22" s="62">
        <v>1609301.0399999996</v>
      </c>
      <c r="D22" s="157"/>
      <c r="E22" s="157"/>
      <c r="F22" s="157"/>
      <c r="G22" s="157"/>
      <c r="H22" s="157"/>
      <c r="I22" s="157"/>
      <c r="J22" s="158"/>
      <c r="K22" s="158"/>
      <c r="L22" s="159"/>
      <c r="M22" s="157"/>
      <c r="N22" s="160"/>
      <c r="O22" s="158"/>
      <c r="P22" s="157"/>
      <c r="Q22" s="157"/>
      <c r="R22" s="157"/>
      <c r="S22" s="157"/>
      <c r="T22" s="161"/>
      <c r="U22" s="157"/>
      <c r="V22" s="183"/>
      <c r="W22" s="184"/>
      <c r="X22" s="184"/>
      <c r="Y22" s="185"/>
    </row>
    <row r="23" spans="1:25" ht="14.25">
      <c r="A23" s="55">
        <f t="shared" si="0"/>
        <v>15</v>
      </c>
      <c r="B23" s="56" t="s">
        <v>62</v>
      </c>
      <c r="C23" s="63">
        <v>3469117.68</v>
      </c>
      <c r="D23" s="63"/>
      <c r="E23" s="186"/>
      <c r="F23" s="186"/>
      <c r="G23" s="186"/>
      <c r="H23" s="186"/>
      <c r="I23" s="187"/>
      <c r="J23" s="186"/>
      <c r="K23" s="186"/>
      <c r="L23" s="187"/>
      <c r="M23" s="188"/>
      <c r="N23" s="186"/>
      <c r="O23" s="186"/>
      <c r="P23" s="189"/>
      <c r="Q23" s="187"/>
      <c r="R23" s="187"/>
      <c r="S23" s="186"/>
      <c r="T23" s="190"/>
      <c r="U23" s="104"/>
      <c r="V23" s="183"/>
      <c r="W23" s="184"/>
      <c r="X23" s="184"/>
      <c r="Y23" s="185"/>
    </row>
    <row r="24" spans="1:25" s="112" customFormat="1" ht="12.75" customHeight="1">
      <c r="A24" s="191" t="s">
        <v>63</v>
      </c>
      <c r="B24" s="191"/>
      <c r="C24" s="192">
        <f>SUM(C9:C23)</f>
        <v>68505527.36</v>
      </c>
      <c r="D24" s="192">
        <f>SUM(D9:D23)</f>
        <v>0</v>
      </c>
      <c r="E24" s="192">
        <f>SUM(E9:E23)</f>
        <v>0</v>
      </c>
      <c r="F24" s="192">
        <f>SUM(F9:F23)</f>
        <v>0</v>
      </c>
      <c r="G24" s="192">
        <f>SUM(G9:G23)</f>
        <v>0</v>
      </c>
      <c r="H24" s="192">
        <f>SUM(H9:H23)</f>
        <v>0</v>
      </c>
      <c r="I24" s="192">
        <f>SUM(I9:I23)</f>
        <v>0</v>
      </c>
      <c r="J24" s="192">
        <f>SUM(J9:J23)</f>
        <v>0</v>
      </c>
      <c r="K24" s="192">
        <f>SUM(K9:K23)</f>
        <v>0</v>
      </c>
      <c r="L24" s="192">
        <f>SUM(L9:L23)</f>
        <v>0</v>
      </c>
      <c r="M24" s="192">
        <f>SUM(M9:M23)</f>
        <v>0</v>
      </c>
      <c r="N24" s="192">
        <f>SUM(N9:N23)</f>
        <v>0</v>
      </c>
      <c r="O24" s="192">
        <f>SUM(O9:O23)</f>
        <v>0</v>
      </c>
      <c r="P24" s="192">
        <f>SUM(P9:P23)</f>
        <v>0</v>
      </c>
      <c r="Q24" s="192">
        <f>SUM(Q9:Q23)</f>
        <v>0</v>
      </c>
      <c r="R24" s="192">
        <f>SUM(R9:R23)</f>
        <v>0</v>
      </c>
      <c r="S24" s="192">
        <f>SUM(S9:S23)</f>
        <v>0</v>
      </c>
      <c r="T24" s="192">
        <f>SUM(T9:T23)</f>
        <v>0</v>
      </c>
      <c r="U24" s="192">
        <f>SUM(U9:U23)</f>
        <v>0</v>
      </c>
      <c r="V24" s="193"/>
      <c r="W24" s="194"/>
      <c r="X24" s="194"/>
      <c r="Y24" s="195"/>
    </row>
    <row r="25" spans="1:25" s="202" customFormat="1" ht="12.75" customHeight="1">
      <c r="A25" s="196">
        <v>1</v>
      </c>
      <c r="B25" s="47" t="s">
        <v>64</v>
      </c>
      <c r="C25" s="26">
        <v>6006610.86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8"/>
      <c r="U25" s="197"/>
      <c r="V25" s="199"/>
      <c r="W25" s="200"/>
      <c r="X25" s="200"/>
      <c r="Y25" s="201"/>
    </row>
    <row r="26" spans="1:25" s="202" customFormat="1" ht="12.75" customHeight="1">
      <c r="A26" s="196">
        <f aca="true" t="shared" si="1" ref="A26:A40">A25+1</f>
        <v>2</v>
      </c>
      <c r="B26" s="47" t="s">
        <v>65</v>
      </c>
      <c r="C26" s="26">
        <v>6003760.71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8"/>
      <c r="U26" s="197"/>
      <c r="V26" s="199"/>
      <c r="W26" s="200"/>
      <c r="X26" s="200"/>
      <c r="Y26" s="201"/>
    </row>
    <row r="27" spans="1:25" s="202" customFormat="1" ht="12.75" customHeight="1">
      <c r="A27" s="196">
        <f t="shared" si="1"/>
        <v>3</v>
      </c>
      <c r="B27" s="47" t="s">
        <v>66</v>
      </c>
      <c r="C27" s="26">
        <v>9220327.01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8"/>
      <c r="U27" s="197"/>
      <c r="V27" s="199"/>
      <c r="W27" s="200"/>
      <c r="X27" s="200"/>
      <c r="Y27" s="201"/>
    </row>
    <row r="28" spans="1:25" s="202" customFormat="1" ht="12.75" customHeight="1">
      <c r="A28" s="196">
        <f t="shared" si="1"/>
        <v>4</v>
      </c>
      <c r="B28" s="47" t="s">
        <v>67</v>
      </c>
      <c r="C28" s="26">
        <v>3748085.85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8"/>
      <c r="U28" s="197"/>
      <c r="V28" s="199"/>
      <c r="W28" s="200"/>
      <c r="X28" s="200"/>
      <c r="Y28" s="201"/>
    </row>
    <row r="29" spans="1:25" s="202" customFormat="1" ht="12.75" customHeight="1">
      <c r="A29" s="196">
        <f t="shared" si="1"/>
        <v>5</v>
      </c>
      <c r="B29" s="47" t="s">
        <v>68</v>
      </c>
      <c r="C29" s="26">
        <v>9429835.35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8"/>
      <c r="U29" s="197"/>
      <c r="V29" s="199"/>
      <c r="W29" s="200"/>
      <c r="X29" s="200"/>
      <c r="Y29" s="201"/>
    </row>
    <row r="30" spans="1:25" s="202" customFormat="1" ht="12.75" customHeight="1">
      <c r="A30" s="196">
        <f t="shared" si="1"/>
        <v>6</v>
      </c>
      <c r="B30" s="47" t="s">
        <v>69</v>
      </c>
      <c r="C30" s="26">
        <v>2368110.21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8"/>
      <c r="U30" s="197"/>
      <c r="V30" s="199"/>
      <c r="W30" s="200"/>
      <c r="X30" s="200"/>
      <c r="Y30" s="201"/>
    </row>
    <row r="31" spans="1:25" s="202" customFormat="1" ht="12.75" customHeight="1">
      <c r="A31" s="196">
        <f t="shared" si="1"/>
        <v>7</v>
      </c>
      <c r="B31" s="47" t="s">
        <v>70</v>
      </c>
      <c r="C31" s="26">
        <v>11113021.86</v>
      </c>
      <c r="D31" s="197"/>
      <c r="E31" s="197"/>
      <c r="F31" s="26">
        <v>392514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8"/>
      <c r="U31" s="197"/>
      <c r="V31" s="199"/>
      <c r="W31" s="200"/>
      <c r="X31" s="200"/>
      <c r="Y31" s="201"/>
    </row>
    <row r="32" spans="1:25" s="202" customFormat="1" ht="12.75" customHeight="1">
      <c r="A32" s="196">
        <f t="shared" si="1"/>
        <v>8</v>
      </c>
      <c r="B32" s="47" t="s">
        <v>71</v>
      </c>
      <c r="C32" s="26">
        <v>5266362.15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8"/>
      <c r="U32" s="197"/>
      <c r="V32" s="199"/>
      <c r="W32" s="200"/>
      <c r="X32" s="200"/>
      <c r="Y32" s="201"/>
    </row>
    <row r="33" spans="1:25" s="202" customFormat="1" ht="12.75" customHeight="1">
      <c r="A33" s="196">
        <f t="shared" si="1"/>
        <v>9</v>
      </c>
      <c r="B33" s="47" t="s">
        <v>72</v>
      </c>
      <c r="C33" s="26">
        <v>2514263.22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8"/>
      <c r="U33" s="197"/>
      <c r="V33" s="199"/>
      <c r="W33" s="200"/>
      <c r="X33" s="200"/>
      <c r="Y33" s="201"/>
    </row>
    <row r="34" spans="1:25" s="202" customFormat="1" ht="12.75" customHeight="1">
      <c r="A34" s="196">
        <f t="shared" si="1"/>
        <v>10</v>
      </c>
      <c r="B34" s="47" t="s">
        <v>73</v>
      </c>
      <c r="C34" s="26">
        <v>9431453.28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8"/>
      <c r="U34" s="197"/>
      <c r="V34" s="199"/>
      <c r="W34" s="200"/>
      <c r="X34" s="200"/>
      <c r="Y34" s="201"/>
    </row>
    <row r="35" spans="1:25" s="202" customFormat="1" ht="12.75" customHeight="1">
      <c r="A35" s="196">
        <f t="shared" si="1"/>
        <v>11</v>
      </c>
      <c r="B35" s="47" t="s">
        <v>74</v>
      </c>
      <c r="C35" s="26">
        <v>8627881.38</v>
      </c>
      <c r="D35" s="197"/>
      <c r="E35" s="197"/>
      <c r="F35" s="26">
        <v>376133.625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8"/>
      <c r="U35" s="197"/>
      <c r="V35" s="199"/>
      <c r="W35" s="200"/>
      <c r="X35" s="200"/>
      <c r="Y35" s="201"/>
    </row>
    <row r="36" spans="1:25" s="202" customFormat="1" ht="12.75" customHeight="1">
      <c r="A36" s="196">
        <f t="shared" si="1"/>
        <v>12</v>
      </c>
      <c r="B36" s="100" t="s">
        <v>75</v>
      </c>
      <c r="C36" s="104">
        <v>14607750.66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199"/>
      <c r="W36" s="200"/>
      <c r="X36" s="200"/>
      <c r="Y36" s="201"/>
    </row>
    <row r="37" spans="1:22" ht="14.25">
      <c r="A37" s="196">
        <f t="shared" si="1"/>
        <v>13</v>
      </c>
      <c r="B37" s="47" t="s">
        <v>76</v>
      </c>
      <c r="C37" s="26">
        <v>12541114.74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/>
    </row>
    <row r="38" spans="1:25" s="74" customFormat="1" ht="14.25">
      <c r="A38" s="66">
        <f t="shared" si="1"/>
        <v>14</v>
      </c>
      <c r="B38" s="73" t="s">
        <v>77</v>
      </c>
      <c r="C38" s="63">
        <v>453400.2</v>
      </c>
      <c r="D38" s="63"/>
      <c r="E38" s="186"/>
      <c r="F38" s="186"/>
      <c r="G38" s="186"/>
      <c r="H38" s="186"/>
      <c r="I38" s="187"/>
      <c r="J38" s="186"/>
      <c r="K38" s="186"/>
      <c r="L38" s="187"/>
      <c r="M38" s="188">
        <v>416225.92</v>
      </c>
      <c r="N38" s="186"/>
      <c r="O38" s="186"/>
      <c r="P38" s="189"/>
      <c r="Q38" s="187"/>
      <c r="R38" s="186"/>
      <c r="S38" s="186"/>
      <c r="T38" s="190">
        <v>27204.01</v>
      </c>
      <c r="U38" s="104">
        <v>9970.27</v>
      </c>
      <c r="V38" s="180"/>
      <c r="W38" s="205"/>
      <c r="X38" s="206"/>
      <c r="Y38" s="207"/>
    </row>
    <row r="39" spans="1:25" s="74" customFormat="1" ht="14.25">
      <c r="A39" s="66">
        <f t="shared" si="1"/>
        <v>15</v>
      </c>
      <c r="B39" s="56" t="s">
        <v>78</v>
      </c>
      <c r="C39" s="63">
        <v>1765167.1352399418</v>
      </c>
      <c r="D39" s="63">
        <v>167238.2</v>
      </c>
      <c r="E39" s="186"/>
      <c r="F39" s="186"/>
      <c r="G39" s="186"/>
      <c r="H39" s="186"/>
      <c r="I39" s="187">
        <v>265221.3866358413</v>
      </c>
      <c r="J39" s="186"/>
      <c r="K39" s="186"/>
      <c r="L39" s="187">
        <v>254.66544</v>
      </c>
      <c r="M39" s="188">
        <v>418526.14773631166</v>
      </c>
      <c r="N39" s="186"/>
      <c r="O39" s="186"/>
      <c r="P39" s="189">
        <v>289.9712</v>
      </c>
      <c r="Q39" s="187">
        <v>862314.3652260669</v>
      </c>
      <c r="R39" s="186"/>
      <c r="S39" s="186"/>
      <c r="T39" s="190">
        <v>34268.31930337954</v>
      </c>
      <c r="U39" s="104">
        <v>17598.71633834222</v>
      </c>
      <c r="V39" s="180"/>
      <c r="W39" s="205"/>
      <c r="X39" s="206"/>
      <c r="Y39" s="208"/>
    </row>
    <row r="40" spans="1:25" s="74" customFormat="1" ht="14.25">
      <c r="A40" s="66">
        <f t="shared" si="1"/>
        <v>16</v>
      </c>
      <c r="B40" s="56" t="s">
        <v>80</v>
      </c>
      <c r="C40" s="63">
        <v>1766380.9523809524</v>
      </c>
      <c r="D40" s="63">
        <v>102300</v>
      </c>
      <c r="E40" s="186"/>
      <c r="F40" s="186"/>
      <c r="G40" s="186"/>
      <c r="H40" s="186"/>
      <c r="I40" s="187">
        <v>330456.9674609052</v>
      </c>
      <c r="J40" s="186"/>
      <c r="K40" s="186"/>
      <c r="L40" s="187">
        <v>254.66544</v>
      </c>
      <c r="M40" s="188">
        <v>418813.9472324282</v>
      </c>
      <c r="N40" s="186"/>
      <c r="O40" s="186"/>
      <c r="P40" s="189">
        <v>289.9712</v>
      </c>
      <c r="Q40" s="187">
        <v>862907.33568</v>
      </c>
      <c r="R40" s="186"/>
      <c r="S40" s="186"/>
      <c r="T40" s="190">
        <v>34291.883912381</v>
      </c>
      <c r="U40" s="104">
        <v>17610.818095238094</v>
      </c>
      <c r="V40" s="209"/>
      <c r="W40" s="205"/>
      <c r="X40" s="206"/>
      <c r="Y40" s="207"/>
    </row>
    <row r="41" spans="1:25" s="112" customFormat="1" ht="12.75" customHeight="1">
      <c r="A41" s="84" t="s">
        <v>81</v>
      </c>
      <c r="B41" s="84"/>
      <c r="C41" s="192">
        <f>SUM(C25:C40)</f>
        <v>104863525.56762089</v>
      </c>
      <c r="D41" s="192">
        <f>SUM(D25:D40)</f>
        <v>269538.2</v>
      </c>
      <c r="E41" s="192">
        <f>SUM(E25:E40)</f>
        <v>0</v>
      </c>
      <c r="F41" s="192">
        <f>SUM(F25:F40)</f>
        <v>768647.625</v>
      </c>
      <c r="G41" s="192">
        <f>SUM(G25:G40)</f>
        <v>0</v>
      </c>
      <c r="H41" s="192">
        <f>SUM(H25:H40)</f>
        <v>0</v>
      </c>
      <c r="I41" s="192">
        <f>SUM(I25:I40)</f>
        <v>595678.3540967465</v>
      </c>
      <c r="J41" s="192">
        <f>SUM(J25:J40)</f>
        <v>0</v>
      </c>
      <c r="K41" s="192">
        <f>SUM(K25:K40)</f>
        <v>0</v>
      </c>
      <c r="L41" s="192">
        <f>SUM(L25:L40)</f>
        <v>509.33088</v>
      </c>
      <c r="M41" s="192">
        <f>SUM(M25:M40)</f>
        <v>1253566.0149687398</v>
      </c>
      <c r="N41" s="192">
        <f>SUM(N25:N40)</f>
        <v>0</v>
      </c>
      <c r="O41" s="192">
        <f>SUM(O25:O40)</f>
        <v>0</v>
      </c>
      <c r="P41" s="192">
        <f>SUM(P25:P40)</f>
        <v>579.9424</v>
      </c>
      <c r="Q41" s="192">
        <f>SUM(Q25:Q40)</f>
        <v>1725221.700906067</v>
      </c>
      <c r="R41" s="192">
        <f>SUM(R25:R40)</f>
        <v>0</v>
      </c>
      <c r="S41" s="192">
        <f>SUM(S25:S40)</f>
        <v>0</v>
      </c>
      <c r="T41" s="192">
        <f>SUM(T25:T40)</f>
        <v>95764.21321576054</v>
      </c>
      <c r="U41" s="192">
        <f>SUM(U25:U40)</f>
        <v>45179.80443358031</v>
      </c>
      <c r="V41" s="210"/>
      <c r="W41" s="194"/>
      <c r="X41" s="194"/>
      <c r="Y41" s="195"/>
    </row>
    <row r="42" spans="1:25" s="219" customFormat="1" ht="16.5" customHeight="1">
      <c r="A42" s="211">
        <v>1</v>
      </c>
      <c r="B42" s="113" t="s">
        <v>82</v>
      </c>
      <c r="C42" s="212">
        <v>628730.695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4"/>
      <c r="N42" s="213"/>
      <c r="O42" s="213"/>
      <c r="P42" s="213"/>
      <c r="Q42" s="213"/>
      <c r="R42" s="215"/>
      <c r="S42" s="213"/>
      <c r="T42" s="216"/>
      <c r="U42" s="214"/>
      <c r="V42" s="163"/>
      <c r="W42" s="217"/>
      <c r="X42" s="217"/>
      <c r="Y42" s="218"/>
    </row>
    <row r="43" spans="1:25" s="112" customFormat="1" ht="18" customHeight="1">
      <c r="A43" s="84" t="s">
        <v>83</v>
      </c>
      <c r="B43" s="84"/>
      <c r="C43" s="87">
        <f>C42</f>
        <v>628730.695</v>
      </c>
      <c r="D43" s="87">
        <f>D42</f>
        <v>0</v>
      </c>
      <c r="E43" s="87">
        <f>E42</f>
        <v>0</v>
      </c>
      <c r="F43" s="87">
        <f>F42</f>
        <v>0</v>
      </c>
      <c r="G43" s="87">
        <f>G42</f>
        <v>0</v>
      </c>
      <c r="H43" s="87">
        <f>H42</f>
        <v>0</v>
      </c>
      <c r="I43" s="87">
        <f>I42</f>
        <v>0</v>
      </c>
      <c r="J43" s="87">
        <f>J42</f>
        <v>0</v>
      </c>
      <c r="K43" s="87">
        <f>K42</f>
        <v>0</v>
      </c>
      <c r="L43" s="87">
        <f>L42</f>
        <v>0</v>
      </c>
      <c r="M43" s="87">
        <f>M42</f>
        <v>0</v>
      </c>
      <c r="N43" s="87">
        <f>N42</f>
        <v>0</v>
      </c>
      <c r="O43" s="87">
        <f>O42</f>
        <v>0</v>
      </c>
      <c r="P43" s="87">
        <f>P42</f>
        <v>0</v>
      </c>
      <c r="Q43" s="87">
        <f>Q42</f>
        <v>0</v>
      </c>
      <c r="R43" s="87">
        <f>R42</f>
        <v>0</v>
      </c>
      <c r="S43" s="87">
        <f>S42</f>
        <v>0</v>
      </c>
      <c r="T43" s="87">
        <f>T42</f>
        <v>0</v>
      </c>
      <c r="U43" s="87">
        <f>U42</f>
        <v>0</v>
      </c>
      <c r="V43" s="210"/>
      <c r="W43" s="194"/>
      <c r="X43" s="194"/>
      <c r="Y43" s="195"/>
    </row>
    <row r="44" spans="1:25" s="223" customFormat="1" ht="24" customHeight="1">
      <c r="A44" s="128" t="s">
        <v>105</v>
      </c>
      <c r="B44" s="128"/>
      <c r="C44" s="131">
        <f>C24+C41+C43</f>
        <v>173997783.62262088</v>
      </c>
      <c r="D44" s="131">
        <f>D24+D41+D43</f>
        <v>269538.2</v>
      </c>
      <c r="E44" s="131">
        <f>E24+E41+E43</f>
        <v>0</v>
      </c>
      <c r="F44" s="131">
        <f>F24+F41+F43</f>
        <v>768647.625</v>
      </c>
      <c r="G44" s="131">
        <f>G24+G41+G43</f>
        <v>0</v>
      </c>
      <c r="H44" s="131">
        <f>H24+H41+H43</f>
        <v>0</v>
      </c>
      <c r="I44" s="131">
        <f>I24+I41+I43</f>
        <v>595678.3540967465</v>
      </c>
      <c r="J44" s="131">
        <f>J24+J41+J43</f>
        <v>0</v>
      </c>
      <c r="K44" s="131">
        <f>K24+K41+K43</f>
        <v>0</v>
      </c>
      <c r="L44" s="131">
        <f>L24+L41+L43</f>
        <v>509.33088</v>
      </c>
      <c r="M44" s="131">
        <f>M24+M41+M43</f>
        <v>1253566.0149687398</v>
      </c>
      <c r="N44" s="131">
        <f>N24+N41+N43</f>
        <v>0</v>
      </c>
      <c r="O44" s="131">
        <f>O24+O41+O43</f>
        <v>0</v>
      </c>
      <c r="P44" s="131">
        <f>P24+P41+P43</f>
        <v>579.9424</v>
      </c>
      <c r="Q44" s="131">
        <f>Q24+Q41+Q43</f>
        <v>1725221.700906067</v>
      </c>
      <c r="R44" s="131">
        <f>R24+R41+R43</f>
        <v>0</v>
      </c>
      <c r="S44" s="131">
        <f>S24+S41+S43</f>
        <v>0</v>
      </c>
      <c r="T44" s="131">
        <f>T24+T41+T43</f>
        <v>95764.21321576054</v>
      </c>
      <c r="U44" s="131">
        <f>U24+U41+U43</f>
        <v>45179.80443358031</v>
      </c>
      <c r="V44" s="220"/>
      <c r="W44" s="221"/>
      <c r="X44" s="221"/>
      <c r="Y44" s="222"/>
    </row>
    <row r="45" ht="12.75"/>
    <row r="46" ht="12.75"/>
    <row r="47" ht="12.75"/>
    <row r="48" ht="12.75"/>
  </sheetData>
  <sheetProtection selectLockedCells="1" selectUnlockedCells="1"/>
  <autoFilter ref="A7:Z44"/>
  <mergeCells count="18">
    <mergeCell ref="C2:O2"/>
    <mergeCell ref="A4:A6"/>
    <mergeCell ref="B4:B6"/>
    <mergeCell ref="C4:C5"/>
    <mergeCell ref="D4:I4"/>
    <mergeCell ref="J4:K5"/>
    <mergeCell ref="L4:M5"/>
    <mergeCell ref="N4:O5"/>
    <mergeCell ref="P4:Q5"/>
    <mergeCell ref="R4:R5"/>
    <mergeCell ref="S4:S5"/>
    <mergeCell ref="T4:T5"/>
    <mergeCell ref="U4:U5"/>
    <mergeCell ref="A8:B8"/>
    <mergeCell ref="A24:B24"/>
    <mergeCell ref="A41:B41"/>
    <mergeCell ref="A43:B43"/>
    <mergeCell ref="A44:B44"/>
  </mergeCells>
  <printOptions/>
  <pageMargins left="0" right="0" top="0.7479166666666667" bottom="0.7479166666666667" header="0.5118055555555555" footer="0.5118055555555555"/>
  <pageSetup horizontalDpi="300" verticalDpi="300" orientation="landscape" paperSize="9" scale="4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4.83203125" style="0" customWidth="1"/>
    <col min="2" max="2" width="64.16015625" style="0" customWidth="1"/>
    <col min="3" max="4" width="15.83203125" style="0" customWidth="1"/>
    <col min="5" max="5" width="16.83203125" style="0" customWidth="1"/>
    <col min="6" max="7" width="9.66015625" style="0" customWidth="1"/>
    <col min="8" max="8" width="16.83203125" style="0" customWidth="1"/>
    <col min="9" max="9" width="16" style="0" customWidth="1"/>
    <col min="10" max="13" width="9" style="0" hidden="1" customWidth="1"/>
  </cols>
  <sheetData>
    <row r="1" spans="1:13" ht="12.75">
      <c r="A1" s="8"/>
      <c r="B1" s="8"/>
      <c r="C1" s="9"/>
      <c r="D1" s="9"/>
      <c r="E1" s="8"/>
      <c r="F1" s="8"/>
      <c r="G1" s="8"/>
      <c r="H1" s="8"/>
      <c r="I1" s="8"/>
      <c r="J1" s="8"/>
      <c r="K1" s="8"/>
      <c r="L1" s="139"/>
      <c r="M1" s="139"/>
    </row>
    <row r="2" spans="1:13" ht="12.75" customHeight="1">
      <c r="A2" s="8"/>
      <c r="B2" s="224" t="s">
        <v>106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2.75">
      <c r="A3" s="141"/>
      <c r="B3" s="141"/>
      <c r="C3" s="225"/>
      <c r="D3" s="225"/>
      <c r="E3" s="141"/>
      <c r="F3" s="141"/>
      <c r="G3" s="141"/>
      <c r="H3" s="141"/>
      <c r="I3" s="141"/>
      <c r="J3" s="141"/>
      <c r="K3" s="141"/>
      <c r="L3" s="143"/>
      <c r="M3" s="143"/>
    </row>
    <row r="4" spans="1:13" ht="12.75" customHeight="1">
      <c r="A4" s="18" t="s">
        <v>3</v>
      </c>
      <c r="B4" s="18" t="s">
        <v>86</v>
      </c>
      <c r="C4" s="21" t="s">
        <v>89</v>
      </c>
      <c r="D4" s="21" t="s">
        <v>107</v>
      </c>
      <c r="E4" s="18" t="s">
        <v>108</v>
      </c>
      <c r="F4" s="18"/>
      <c r="G4" s="18"/>
      <c r="H4" s="18"/>
      <c r="I4" s="18" t="s">
        <v>109</v>
      </c>
      <c r="J4" s="196"/>
      <c r="K4" s="196"/>
      <c r="L4" s="21" t="s">
        <v>110</v>
      </c>
      <c r="M4" s="21" t="s">
        <v>111</v>
      </c>
    </row>
    <row r="5" spans="1:13" ht="86.25">
      <c r="A5" s="18"/>
      <c r="B5" s="18"/>
      <c r="C5" s="21"/>
      <c r="D5" s="21"/>
      <c r="E5" s="24" t="s">
        <v>18</v>
      </c>
      <c r="F5" s="19" t="s">
        <v>20</v>
      </c>
      <c r="G5" s="19" t="s">
        <v>21</v>
      </c>
      <c r="H5" s="24" t="s">
        <v>22</v>
      </c>
      <c r="I5" s="18"/>
      <c r="J5" s="226" t="s">
        <v>112</v>
      </c>
      <c r="K5" s="226" t="s">
        <v>113</v>
      </c>
      <c r="L5" s="21"/>
      <c r="M5" s="21"/>
    </row>
    <row r="6" spans="1:13" ht="12.75">
      <c r="A6" s="18"/>
      <c r="B6" s="18"/>
      <c r="C6" s="21" t="s">
        <v>103</v>
      </c>
      <c r="D6" s="21"/>
      <c r="E6" s="26" t="s">
        <v>25</v>
      </c>
      <c r="F6" s="18" t="s">
        <v>25</v>
      </c>
      <c r="G6" s="18" t="s">
        <v>25</v>
      </c>
      <c r="H6" s="26" t="s">
        <v>25</v>
      </c>
      <c r="I6" s="18"/>
      <c r="J6" s="146"/>
      <c r="K6" s="146"/>
      <c r="L6" s="21"/>
      <c r="M6" s="21"/>
    </row>
    <row r="7" spans="1:13" ht="12.75">
      <c r="A7" s="18"/>
      <c r="B7" s="18"/>
      <c r="C7" s="21"/>
      <c r="D7" s="21"/>
      <c r="E7" s="32"/>
      <c r="F7" s="28"/>
      <c r="G7" s="28"/>
      <c r="H7" s="32"/>
      <c r="I7" s="18"/>
      <c r="J7" s="18"/>
      <c r="K7" s="18"/>
      <c r="L7" s="21"/>
      <c r="M7" s="21"/>
    </row>
    <row r="8" spans="1:13" ht="12.75" customHeight="1">
      <c r="A8" s="227" t="s">
        <v>45</v>
      </c>
      <c r="B8" s="227"/>
      <c r="C8" s="21"/>
      <c r="D8" s="21"/>
      <c r="E8" s="26"/>
      <c r="F8" s="26"/>
      <c r="G8" s="26"/>
      <c r="H8" s="26"/>
      <c r="I8" s="26"/>
      <c r="J8" s="26"/>
      <c r="K8" s="26"/>
      <c r="L8" s="21"/>
      <c r="M8" s="21"/>
    </row>
    <row r="9" spans="1:13" ht="12.75" customHeight="1">
      <c r="A9" s="18">
        <v>1</v>
      </c>
      <c r="B9" s="56" t="s">
        <v>114</v>
      </c>
      <c r="C9" s="60">
        <v>2</v>
      </c>
      <c r="D9" s="60">
        <v>1978</v>
      </c>
      <c r="E9" s="26">
        <v>5180606</v>
      </c>
      <c r="F9" s="63">
        <v>0</v>
      </c>
      <c r="G9" s="63">
        <v>0</v>
      </c>
      <c r="H9" s="26">
        <v>5180606</v>
      </c>
      <c r="I9" s="60">
        <v>2021</v>
      </c>
      <c r="J9" s="26"/>
      <c r="K9" s="26"/>
      <c r="L9" s="21"/>
      <c r="M9" s="21"/>
    </row>
    <row r="10" spans="1:13" ht="12.75" customHeight="1">
      <c r="A10" s="18">
        <f aca="true" t="shared" si="0" ref="A10:A20">A9+1</f>
        <v>2</v>
      </c>
      <c r="B10" s="56" t="s">
        <v>115</v>
      </c>
      <c r="C10" s="60">
        <v>4</v>
      </c>
      <c r="D10" s="60">
        <v>1977</v>
      </c>
      <c r="E10" s="26">
        <v>10224139</v>
      </c>
      <c r="F10" s="26">
        <v>0</v>
      </c>
      <c r="G10" s="26">
        <v>0</v>
      </c>
      <c r="H10" s="26">
        <v>10224139</v>
      </c>
      <c r="I10" s="60">
        <v>2021</v>
      </c>
      <c r="J10" s="26"/>
      <c r="K10" s="26"/>
      <c r="L10" s="21"/>
      <c r="M10" s="21"/>
    </row>
    <row r="11" spans="1:13" ht="12.75" customHeight="1">
      <c r="A11" s="18">
        <f t="shared" si="0"/>
        <v>3</v>
      </c>
      <c r="B11" s="56" t="s">
        <v>116</v>
      </c>
      <c r="C11" s="60">
        <v>3</v>
      </c>
      <c r="D11" s="21">
        <v>1987</v>
      </c>
      <c r="E11" s="63">
        <v>7670992</v>
      </c>
      <c r="F11" s="63">
        <v>0</v>
      </c>
      <c r="G11" s="63">
        <v>0</v>
      </c>
      <c r="H11" s="63">
        <v>7670992</v>
      </c>
      <c r="I11" s="60">
        <v>2021</v>
      </c>
      <c r="J11" s="26"/>
      <c r="K11" s="26"/>
      <c r="L11" s="21"/>
      <c r="M11" s="21"/>
    </row>
    <row r="12" spans="1:13" ht="12.75" customHeight="1">
      <c r="A12" s="18">
        <f t="shared" si="0"/>
        <v>4</v>
      </c>
      <c r="B12" s="56" t="s">
        <v>117</v>
      </c>
      <c r="C12" s="60">
        <v>1</v>
      </c>
      <c r="D12" s="21">
        <v>1986</v>
      </c>
      <c r="E12" s="26">
        <v>2793576</v>
      </c>
      <c r="F12" s="26">
        <v>0</v>
      </c>
      <c r="G12" s="26">
        <v>0</v>
      </c>
      <c r="H12" s="26">
        <v>2793576</v>
      </c>
      <c r="I12" s="60">
        <v>2021</v>
      </c>
      <c r="J12" s="26"/>
      <c r="K12" s="26"/>
      <c r="L12" s="21"/>
      <c r="M12" s="21"/>
    </row>
    <row r="13" spans="1:13" ht="12.75" customHeight="1">
      <c r="A13" s="18">
        <f t="shared" si="0"/>
        <v>5</v>
      </c>
      <c r="B13" s="56" t="s">
        <v>118</v>
      </c>
      <c r="C13" s="60">
        <v>1</v>
      </c>
      <c r="D13" s="60">
        <v>1978</v>
      </c>
      <c r="E13" s="26">
        <v>2793576</v>
      </c>
      <c r="F13" s="26">
        <v>0</v>
      </c>
      <c r="G13" s="26">
        <v>0</v>
      </c>
      <c r="H13" s="26">
        <v>2793576</v>
      </c>
      <c r="I13" s="60">
        <v>2021</v>
      </c>
      <c r="J13" s="26"/>
      <c r="K13" s="26"/>
      <c r="L13" s="21"/>
      <c r="M13" s="21"/>
    </row>
    <row r="14" spans="1:13" ht="12.75" customHeight="1">
      <c r="A14" s="18">
        <f t="shared" si="0"/>
        <v>6</v>
      </c>
      <c r="B14" s="56" t="s">
        <v>119</v>
      </c>
      <c r="C14" s="60">
        <v>3</v>
      </c>
      <c r="D14" s="60">
        <v>1989</v>
      </c>
      <c r="E14" s="63">
        <v>7670992</v>
      </c>
      <c r="F14" s="63">
        <v>0</v>
      </c>
      <c r="G14" s="63">
        <v>0</v>
      </c>
      <c r="H14" s="63">
        <v>7670992</v>
      </c>
      <c r="I14" s="60">
        <v>2021</v>
      </c>
      <c r="J14" s="26"/>
      <c r="K14" s="26"/>
      <c r="L14" s="21"/>
      <c r="M14" s="21"/>
    </row>
    <row r="15" spans="1:13" ht="12.75" customHeight="1">
      <c r="A15" s="18">
        <f t="shared" si="0"/>
        <v>7</v>
      </c>
      <c r="B15" s="56" t="s">
        <v>120</v>
      </c>
      <c r="C15" s="60">
        <v>1</v>
      </c>
      <c r="D15" s="60">
        <v>1985</v>
      </c>
      <c r="E15" s="26">
        <v>2793576</v>
      </c>
      <c r="F15" s="26">
        <v>0</v>
      </c>
      <c r="G15" s="26">
        <v>0</v>
      </c>
      <c r="H15" s="26">
        <v>2793576</v>
      </c>
      <c r="I15" s="60">
        <v>2021</v>
      </c>
      <c r="J15" s="26"/>
      <c r="K15" s="26"/>
      <c r="L15" s="21"/>
      <c r="M15" s="21"/>
    </row>
    <row r="16" spans="1:13" ht="12.75" customHeight="1">
      <c r="A16" s="18">
        <f t="shared" si="0"/>
        <v>8</v>
      </c>
      <c r="B16" s="56" t="s">
        <v>121</v>
      </c>
      <c r="C16" s="60">
        <v>1</v>
      </c>
      <c r="D16" s="60">
        <v>1982</v>
      </c>
      <c r="E16" s="26">
        <v>2793576</v>
      </c>
      <c r="F16" s="26">
        <v>0</v>
      </c>
      <c r="G16" s="26">
        <v>0</v>
      </c>
      <c r="H16" s="26">
        <v>2793576</v>
      </c>
      <c r="I16" s="60">
        <v>2021</v>
      </c>
      <c r="J16" s="26"/>
      <c r="K16" s="26"/>
      <c r="L16" s="21"/>
      <c r="M16" s="21"/>
    </row>
    <row r="17" spans="1:13" s="232" customFormat="1" ht="14.25" customHeight="1">
      <c r="A17" s="18">
        <f t="shared" si="0"/>
        <v>9</v>
      </c>
      <c r="B17" s="228" t="s">
        <v>122</v>
      </c>
      <c r="C17" s="114">
        <v>3</v>
      </c>
      <c r="D17" s="229">
        <v>1991</v>
      </c>
      <c r="E17" s="230">
        <v>7919613</v>
      </c>
      <c r="F17" s="230">
        <v>0</v>
      </c>
      <c r="G17" s="230">
        <v>0</v>
      </c>
      <c r="H17" s="230">
        <v>7919613</v>
      </c>
      <c r="I17" s="231">
        <v>2021</v>
      </c>
      <c r="J17" s="122"/>
      <c r="K17" s="122"/>
      <c r="L17" s="119"/>
      <c r="M17" s="119"/>
    </row>
    <row r="18" spans="1:13" s="232" customFormat="1" ht="16.5" customHeight="1">
      <c r="A18" s="233">
        <f t="shared" si="0"/>
        <v>10</v>
      </c>
      <c r="B18" s="228" t="s">
        <v>123</v>
      </c>
      <c r="C18" s="114">
        <v>3</v>
      </c>
      <c r="D18" s="229">
        <v>1990</v>
      </c>
      <c r="E18" s="63">
        <v>7670992</v>
      </c>
      <c r="F18" s="63">
        <v>0</v>
      </c>
      <c r="G18" s="63">
        <v>0</v>
      </c>
      <c r="H18" s="63">
        <v>7670992</v>
      </c>
      <c r="I18" s="60">
        <v>2021</v>
      </c>
      <c r="J18" s="122"/>
      <c r="K18" s="122"/>
      <c r="L18" s="119"/>
      <c r="M18" s="119"/>
    </row>
    <row r="19" spans="1:13" s="232" customFormat="1" ht="15" customHeight="1">
      <c r="A19" s="233">
        <f t="shared" si="0"/>
        <v>11</v>
      </c>
      <c r="B19" s="228" t="s">
        <v>124</v>
      </c>
      <c r="C19" s="114">
        <v>2</v>
      </c>
      <c r="D19" s="229">
        <v>1985</v>
      </c>
      <c r="E19" s="63">
        <v>5126412</v>
      </c>
      <c r="F19" s="63">
        <v>0</v>
      </c>
      <c r="G19" s="63">
        <v>0</v>
      </c>
      <c r="H19" s="63">
        <v>5126412</v>
      </c>
      <c r="I19" s="60">
        <v>2021</v>
      </c>
      <c r="J19" s="122"/>
      <c r="K19" s="122"/>
      <c r="L19" s="119"/>
      <c r="M19" s="119"/>
    </row>
    <row r="20" spans="1:13" s="232" customFormat="1" ht="15" customHeight="1">
      <c r="A20" s="233">
        <f t="shared" si="0"/>
        <v>12</v>
      </c>
      <c r="B20" s="228" t="s">
        <v>125</v>
      </c>
      <c r="C20" s="114">
        <v>3</v>
      </c>
      <c r="D20" s="229">
        <v>1986</v>
      </c>
      <c r="E20" s="63">
        <v>7670992</v>
      </c>
      <c r="F20" s="63">
        <v>0</v>
      </c>
      <c r="G20" s="63">
        <v>0</v>
      </c>
      <c r="H20" s="63">
        <v>7670992</v>
      </c>
      <c r="I20" s="60">
        <v>2021</v>
      </c>
      <c r="J20" s="122"/>
      <c r="K20" s="122"/>
      <c r="L20" s="119"/>
      <c r="M20" s="119"/>
    </row>
    <row r="21" spans="1:13" ht="12.75" customHeight="1">
      <c r="A21" s="84" t="s">
        <v>126</v>
      </c>
      <c r="B21" s="84"/>
      <c r="C21" s="234">
        <f>SUM(C9:C20)</f>
        <v>27</v>
      </c>
      <c r="D21" s="234"/>
      <c r="E21" s="87">
        <f>SUM(E9:E20)</f>
        <v>70309042</v>
      </c>
      <c r="F21" s="87"/>
      <c r="G21" s="87"/>
      <c r="H21" s="87">
        <f>SUM(H9:H20)</f>
        <v>70309042</v>
      </c>
      <c r="I21" s="87"/>
      <c r="J21" s="87"/>
      <c r="K21" s="87"/>
      <c r="L21" s="234" t="e">
        <f>NA()</f>
        <v>#N/A</v>
      </c>
      <c r="M21" s="234" t="e">
        <f>NA()</f>
        <v>#N/A</v>
      </c>
    </row>
    <row r="24" ht="12.75">
      <c r="B24" t="s">
        <v>127</v>
      </c>
    </row>
  </sheetData>
  <sheetProtection selectLockedCells="1" selectUnlockedCells="1"/>
  <mergeCells count="11">
    <mergeCell ref="B2:M2"/>
    <mergeCell ref="A4:A6"/>
    <mergeCell ref="B4:B6"/>
    <mergeCell ref="C4:C5"/>
    <mergeCell ref="D4:D6"/>
    <mergeCell ref="E4:H4"/>
    <mergeCell ref="I4:I6"/>
    <mergeCell ref="L4:L6"/>
    <mergeCell ref="M4:M6"/>
    <mergeCell ref="A8:B8"/>
    <mergeCell ref="A21:B2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5.33203125" style="235" customWidth="1"/>
    <col min="2" max="2" width="44.16015625" style="235" customWidth="1"/>
    <col min="3" max="3" width="13.16015625" style="235" customWidth="1"/>
    <col min="4" max="4" width="11.5" style="235" customWidth="1"/>
    <col min="5" max="5" width="15.16015625" style="235" customWidth="1"/>
    <col min="6" max="6" width="11.66015625" style="235" customWidth="1"/>
    <col min="7" max="7" width="12.83203125" style="235" customWidth="1"/>
    <col min="8" max="8" width="10.66015625" style="235" customWidth="1"/>
    <col min="9" max="9" width="18.16015625" style="235" customWidth="1"/>
    <col min="10" max="10" width="12.16015625" style="235" customWidth="1"/>
    <col min="11" max="11" width="14.66015625" style="235" customWidth="1"/>
    <col min="12" max="12" width="14.16015625" style="235" customWidth="1"/>
    <col min="13" max="13" width="13.16015625" style="235" customWidth="1"/>
    <col min="14" max="16384" width="9.33203125" style="235" customWidth="1"/>
  </cols>
  <sheetData>
    <row r="1" spans="1:13" s="237" customFormat="1" ht="14.25" customHeight="1">
      <c r="A1" s="236" t="s">
        <v>128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>
      <c r="A3" s="18"/>
      <c r="B3" s="70"/>
      <c r="C3" s="238"/>
      <c r="D3" s="238"/>
      <c r="E3" s="238"/>
      <c r="F3" s="238"/>
      <c r="G3" s="238"/>
      <c r="H3" s="238"/>
      <c r="I3" s="238"/>
      <c r="J3" s="239"/>
      <c r="K3" s="239"/>
      <c r="L3" s="239"/>
      <c r="M3" s="239"/>
    </row>
    <row r="4" spans="1:13" ht="12.75" customHeight="1">
      <c r="A4" s="18" t="s">
        <v>3</v>
      </c>
      <c r="B4" s="18" t="s">
        <v>86</v>
      </c>
      <c r="C4" s="238" t="s">
        <v>129</v>
      </c>
      <c r="D4" s="238" t="s">
        <v>130</v>
      </c>
      <c r="E4" s="238" t="s">
        <v>6</v>
      </c>
      <c r="F4" s="93" t="s">
        <v>131</v>
      </c>
      <c r="G4" s="93" t="s">
        <v>132</v>
      </c>
      <c r="H4" s="93" t="s">
        <v>133</v>
      </c>
      <c r="I4" s="93" t="s">
        <v>134</v>
      </c>
      <c r="J4" s="93" t="s">
        <v>99</v>
      </c>
      <c r="K4" s="93" t="s">
        <v>95</v>
      </c>
      <c r="L4" s="93" t="s">
        <v>135</v>
      </c>
      <c r="M4" s="93" t="s">
        <v>15</v>
      </c>
    </row>
    <row r="5" spans="1:13" ht="17.25" customHeight="1">
      <c r="A5" s="18"/>
      <c r="B5" s="18"/>
      <c r="C5" s="238"/>
      <c r="D5" s="238"/>
      <c r="E5" s="238"/>
      <c r="F5" s="93"/>
      <c r="G5" s="93"/>
      <c r="H5" s="93"/>
      <c r="I5" s="93"/>
      <c r="J5" s="93"/>
      <c r="K5" s="93"/>
      <c r="L5" s="93"/>
      <c r="M5" s="93"/>
    </row>
    <row r="6" spans="1:13" ht="12.75">
      <c r="A6" s="18"/>
      <c r="B6" s="18"/>
      <c r="C6" s="238"/>
      <c r="D6" s="238"/>
      <c r="E6" s="238"/>
      <c r="F6" s="93"/>
      <c r="G6" s="93"/>
      <c r="H6" s="93"/>
      <c r="I6" s="93" t="s">
        <v>25</v>
      </c>
      <c r="J6" s="93" t="s">
        <v>25</v>
      </c>
      <c r="K6" s="93" t="s">
        <v>25</v>
      </c>
      <c r="L6" s="93" t="s">
        <v>25</v>
      </c>
      <c r="M6" s="93"/>
    </row>
    <row r="7" spans="1:13" ht="12.75">
      <c r="A7" s="18" t="s">
        <v>27</v>
      </c>
      <c r="B7" s="18" t="s">
        <v>28</v>
      </c>
      <c r="C7" s="238"/>
      <c r="D7" s="238"/>
      <c r="E7" s="238"/>
      <c r="F7" s="93"/>
      <c r="G7" s="93"/>
      <c r="H7" s="93"/>
      <c r="I7" s="93"/>
      <c r="J7" s="93"/>
      <c r="K7" s="93"/>
      <c r="L7" s="93"/>
      <c r="M7" s="93"/>
    </row>
    <row r="8" spans="1:13" ht="12.75" customHeight="1">
      <c r="A8" s="227" t="s">
        <v>45</v>
      </c>
      <c r="B8" s="227"/>
      <c r="C8" s="21"/>
      <c r="D8" s="21"/>
      <c r="E8" s="93"/>
      <c r="F8" s="21"/>
      <c r="G8" s="93"/>
      <c r="H8" s="21"/>
      <c r="I8" s="93"/>
      <c r="J8" s="93"/>
      <c r="K8" s="26"/>
      <c r="L8" s="26"/>
      <c r="M8" s="26"/>
    </row>
    <row r="9" spans="1:13" ht="13.5" customHeight="1">
      <c r="A9" s="18">
        <v>1</v>
      </c>
      <c r="B9" s="70" t="s">
        <v>136</v>
      </c>
      <c r="C9" s="240">
        <v>1967</v>
      </c>
      <c r="D9" s="21" t="s">
        <v>137</v>
      </c>
      <c r="E9" s="240" t="s">
        <v>47</v>
      </c>
      <c r="F9" s="21">
        <v>5</v>
      </c>
      <c r="G9" s="21">
        <v>2</v>
      </c>
      <c r="H9" s="21">
        <v>9</v>
      </c>
      <c r="I9" s="26">
        <v>351058.05</v>
      </c>
      <c r="J9" s="26">
        <f aca="true" t="shared" si="0" ref="J9:J10">I9-K9-L9</f>
        <v>311764</v>
      </c>
      <c r="K9" s="26">
        <v>32216</v>
      </c>
      <c r="L9" s="26">
        <v>7078.049999999999</v>
      </c>
      <c r="M9" s="21">
        <v>2021</v>
      </c>
    </row>
    <row r="10" spans="1:13" s="241" customFormat="1" ht="14.25">
      <c r="A10" s="18">
        <f aca="true" t="shared" si="1" ref="A10:A12">A9+1</f>
        <v>2</v>
      </c>
      <c r="B10" s="70" t="s">
        <v>138</v>
      </c>
      <c r="C10" s="21">
        <v>1964</v>
      </c>
      <c r="D10" s="21" t="s">
        <v>137</v>
      </c>
      <c r="E10" s="240" t="s">
        <v>47</v>
      </c>
      <c r="F10" s="21">
        <v>4</v>
      </c>
      <c r="G10" s="21">
        <v>2</v>
      </c>
      <c r="H10" s="21">
        <v>12</v>
      </c>
      <c r="I10" s="26">
        <v>376133.625</v>
      </c>
      <c r="J10" s="26">
        <f t="shared" si="0"/>
        <v>336181</v>
      </c>
      <c r="K10" s="26">
        <v>32369</v>
      </c>
      <c r="L10" s="26">
        <v>7583.625</v>
      </c>
      <c r="M10" s="21">
        <v>2021</v>
      </c>
    </row>
    <row r="11" spans="1:13" s="241" customFormat="1" ht="14.25">
      <c r="A11" s="18">
        <f t="shared" si="1"/>
        <v>3</v>
      </c>
      <c r="B11" s="70" t="s">
        <v>139</v>
      </c>
      <c r="C11" s="91">
        <v>1959</v>
      </c>
      <c r="D11" s="21" t="s">
        <v>137</v>
      </c>
      <c r="E11" s="240" t="s">
        <v>47</v>
      </c>
      <c r="F11" s="18">
        <v>3</v>
      </c>
      <c r="G11" s="18">
        <v>3</v>
      </c>
      <c r="H11" s="21">
        <v>21</v>
      </c>
      <c r="I11" s="26">
        <v>392514</v>
      </c>
      <c r="J11" s="212">
        <v>353219.95</v>
      </c>
      <c r="K11" s="26">
        <v>32216</v>
      </c>
      <c r="L11" s="26">
        <v>7078.049999999999</v>
      </c>
      <c r="M11" s="21">
        <v>2021</v>
      </c>
    </row>
    <row r="12" spans="1:13" s="241" customFormat="1" ht="14.25">
      <c r="A12" s="18">
        <f t="shared" si="1"/>
        <v>4</v>
      </c>
      <c r="B12" s="70" t="s">
        <v>140</v>
      </c>
      <c r="C12" s="21">
        <v>1954</v>
      </c>
      <c r="D12" s="21" t="s">
        <v>137</v>
      </c>
      <c r="E12" s="240" t="s">
        <v>47</v>
      </c>
      <c r="F12" s="21">
        <v>3</v>
      </c>
      <c r="G12" s="21">
        <v>3</v>
      </c>
      <c r="H12" s="21">
        <v>26</v>
      </c>
      <c r="I12" s="26">
        <v>365253.5</v>
      </c>
      <c r="J12" s="212">
        <v>325959.45</v>
      </c>
      <c r="K12" s="26">
        <v>32216</v>
      </c>
      <c r="L12" s="26">
        <v>7078.049999999999</v>
      </c>
      <c r="M12" s="21">
        <v>2021</v>
      </c>
    </row>
    <row r="13" spans="1:13" ht="23.25" customHeight="1">
      <c r="A13" s="84" t="s">
        <v>141</v>
      </c>
      <c r="B13" s="84"/>
      <c r="C13" s="234"/>
      <c r="D13" s="234"/>
      <c r="E13" s="87"/>
      <c r="F13" s="87"/>
      <c r="G13" s="87"/>
      <c r="H13" s="87"/>
      <c r="I13" s="87">
        <f>SUM(I9:I12)</f>
        <v>1484959.175</v>
      </c>
      <c r="J13" s="87">
        <f>SUM(J9:J12)</f>
        <v>1327124.4</v>
      </c>
      <c r="K13" s="87">
        <f>SUM(K9:K12)</f>
        <v>129017</v>
      </c>
      <c r="L13" s="87">
        <f>SUM(L9:L12)</f>
        <v>28817.774999999998</v>
      </c>
      <c r="M13" s="87"/>
    </row>
  </sheetData>
  <sheetProtection selectLockedCells="1" selectUnlockedCells="1"/>
  <mergeCells count="16">
    <mergeCell ref="A1:M2"/>
    <mergeCell ref="A4:A6"/>
    <mergeCell ref="B4:B6"/>
    <mergeCell ref="C4:C7"/>
    <mergeCell ref="D4:D7"/>
    <mergeCell ref="E4:E7"/>
    <mergeCell ref="F4:F7"/>
    <mergeCell ref="G4:G7"/>
    <mergeCell ref="H4:H7"/>
    <mergeCell ref="I4:I5"/>
    <mergeCell ref="J4:J5"/>
    <mergeCell ref="K4:K5"/>
    <mergeCell ref="L4:L5"/>
    <mergeCell ref="M4:M5"/>
    <mergeCell ref="A8:B8"/>
    <mergeCell ref="A13:B13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2020-07-28T09:04:44Z</cp:lastPrinted>
  <dcterms:modified xsi:type="dcterms:W3CDTF">2020-07-28T09:11:43Z</dcterms:modified>
  <cp:category/>
  <cp:version/>
  <cp:contentType/>
  <cp:contentStatus/>
  <cp:revision>16</cp:revision>
</cp:coreProperties>
</file>